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8475" windowHeight="5385" activeTab="0"/>
  </bookViews>
  <sheets>
    <sheet name="Condensed PL-30.9.2007" sheetId="1" r:id="rId1"/>
    <sheet name="Condensed BS-30.9.2007" sheetId="2" r:id="rId2"/>
    <sheet name="Condensed Equity-30.9.2007" sheetId="3" r:id="rId3"/>
    <sheet name="KLSE notes-30.9.07" sheetId="4" r:id="rId4"/>
    <sheet name="IFS Notes-30.9.2007" sheetId="5" r:id="rId5"/>
    <sheet name="Condensed CF-30.9.2007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<sst xmlns="http://schemas.openxmlformats.org/spreadsheetml/2006/main" count="415" uniqueCount="299">
  <si>
    <t>Cumulative</t>
  </si>
  <si>
    <t>QUARTERLY REPORT</t>
  </si>
  <si>
    <t>RM'000</t>
  </si>
  <si>
    <t>(Incorporated in Malaysia)</t>
  </si>
  <si>
    <t>INDIVIDUAL QUARTER</t>
  </si>
  <si>
    <t>CUMULATIVE QUARTERS</t>
  </si>
  <si>
    <t>CURRENT</t>
  </si>
  <si>
    <t>PRECEDING</t>
  </si>
  <si>
    <t xml:space="preserve">PRECEDING </t>
  </si>
  <si>
    <t>YEAR</t>
  </si>
  <si>
    <t>CORRESPONDING</t>
  </si>
  <si>
    <t>TO-DATE</t>
  </si>
  <si>
    <t>PERIOD</t>
  </si>
  <si>
    <t>Revenue</t>
  </si>
  <si>
    <t>Operating Profit</t>
  </si>
  <si>
    <t>Depreciation and amortisation</t>
  </si>
  <si>
    <t>Interest income</t>
  </si>
  <si>
    <t>Interest expense</t>
  </si>
  <si>
    <t>Profit Before Taxation</t>
  </si>
  <si>
    <t>Less: Tax expense</t>
  </si>
  <si>
    <t>Earnings per share:</t>
  </si>
  <si>
    <t xml:space="preserve">  Basic earnings per ordinary shares (sen)</t>
  </si>
  <si>
    <t xml:space="preserve">  Diluted earnings per ordinary shares (sen)</t>
  </si>
  <si>
    <t>NA</t>
  </si>
  <si>
    <t>Note: NA denotes "Not Applicable"</t>
  </si>
  <si>
    <r>
      <t xml:space="preserve">QL RESOURCES BERHAD </t>
    </r>
    <r>
      <rPr>
        <b/>
        <vertAlign val="subscript"/>
        <sz val="12"/>
        <rFont val="Arial"/>
        <family val="2"/>
      </rPr>
      <t>(428915-X)</t>
    </r>
  </si>
  <si>
    <t>At</t>
  </si>
  <si>
    <t>Property, plant and equipment</t>
  </si>
  <si>
    <t>Investment in Associates</t>
  </si>
  <si>
    <t>Intangible assets</t>
  </si>
  <si>
    <t>Current Assets</t>
  </si>
  <si>
    <t xml:space="preserve">   Inventories</t>
  </si>
  <si>
    <t>Current Liabilities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</si>
  <si>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</si>
  <si>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NOTES TO THE INTERIM FINANCIAL REPORT</t>
  </si>
  <si>
    <t>A1</t>
  </si>
  <si>
    <t>Basis of preparation</t>
  </si>
  <si>
    <t>A2</t>
  </si>
  <si>
    <t>Status of Audit qualification</t>
  </si>
  <si>
    <t>The Audit Report of the Group's preceding financial statements was not qualified.</t>
  </si>
  <si>
    <t>A3</t>
  </si>
  <si>
    <t>Seasonal or cyclical factors</t>
  </si>
  <si>
    <t>Certain segment of the Group's business are affected by cyclical factors.</t>
  </si>
  <si>
    <t xml:space="preserve">The management considers that on a quarter to quarter basis, the demand and/or production of the </t>
  </si>
  <si>
    <t>Group's products for each of the three core activities varies and the variation in each quarters were as follows:</t>
  </si>
  <si>
    <t>(1) marine products manufacturing activities are affected by monsoon in the 4th quarter.</t>
  </si>
  <si>
    <t>(2) crude palm oil milling activities are seasonally affected by monsoon resulting in low crops in the 2nd and 4th quarters.</t>
  </si>
  <si>
    <t>(3) integrated livestock farming activities are not significantly affected in any of the quarters.</t>
  </si>
  <si>
    <t>On an overall basis therefore, the group's performance varies seasonally.</t>
  </si>
  <si>
    <t>A4</t>
  </si>
  <si>
    <t>Unusual items</t>
  </si>
  <si>
    <t>There are no unusual items during the quarter under review.</t>
  </si>
  <si>
    <t>A5</t>
  </si>
  <si>
    <t>Material changes in estimates</t>
  </si>
  <si>
    <t>There were no material changes in estimates during the quarter under review.</t>
  </si>
  <si>
    <t>A6</t>
  </si>
  <si>
    <t>Debts and securities</t>
  </si>
  <si>
    <t>There are no issuance, cancellation, repurchase, resale and repayment of debt and equity securities during the quarter under review except as disclosed.</t>
  </si>
  <si>
    <t>A7</t>
  </si>
  <si>
    <t>Dividend paid</t>
  </si>
  <si>
    <t>Todate</t>
  </si>
  <si>
    <t>A8</t>
  </si>
  <si>
    <t>Segmental Information</t>
  </si>
  <si>
    <t>Turnover</t>
  </si>
  <si>
    <t>Profit before tax</t>
  </si>
  <si>
    <t xml:space="preserve">   Marine products manufacturing</t>
  </si>
  <si>
    <t xml:space="preserve">   Crude Palm Oil Milling</t>
  </si>
  <si>
    <t xml:space="preserve">   Integrated Livestock Farming</t>
  </si>
  <si>
    <t xml:space="preserve">   Total</t>
  </si>
  <si>
    <t>A9</t>
  </si>
  <si>
    <t>The valuations of land and building have been brought forward, without amendment from the previous annual report.</t>
  </si>
  <si>
    <t>A10</t>
  </si>
  <si>
    <t>Material subsequent Event</t>
  </si>
  <si>
    <t>There were no material events subsequent to the end of current quarter that have not been reflected in the financial statements.</t>
  </si>
  <si>
    <t>A11</t>
  </si>
  <si>
    <t>Changes in composition of the Group.</t>
  </si>
  <si>
    <t>A12</t>
  </si>
  <si>
    <t>Changes in Contingent Liabilities</t>
  </si>
  <si>
    <t xml:space="preserve">    Corporate guarantee given to secure </t>
  </si>
  <si>
    <t xml:space="preserve">     banking facilities granted to subsidiaries :</t>
  </si>
  <si>
    <t>RM' million</t>
  </si>
  <si>
    <t>ADDITIONAL INFORMATION REQUIRED BY BURSA MALAYSIA SECURITIES BERHAD'S LISTING REQUIREMENTS.</t>
  </si>
  <si>
    <t>B1</t>
  </si>
  <si>
    <t xml:space="preserve">Current </t>
  </si>
  <si>
    <t>Last year</t>
  </si>
  <si>
    <t>%</t>
  </si>
  <si>
    <t xml:space="preserve">Cumulative </t>
  </si>
  <si>
    <t>quarter</t>
  </si>
  <si>
    <t>corresponding</t>
  </si>
  <si>
    <t>change</t>
  </si>
  <si>
    <t>quarters</t>
  </si>
  <si>
    <t>corresponding quarters</t>
  </si>
  <si>
    <t>last year</t>
  </si>
  <si>
    <t>Sales</t>
  </si>
  <si>
    <t xml:space="preserve">   Marine product manufacturing (MPM)</t>
  </si>
  <si>
    <t xml:space="preserve">   Crude Palm Oil Milling (CPOM)</t>
  </si>
  <si>
    <t xml:space="preserve">   Integrated Livestock Farming (ILF)</t>
  </si>
  <si>
    <t>a.</t>
  </si>
  <si>
    <t>b.</t>
  </si>
  <si>
    <t>c.</t>
  </si>
  <si>
    <t>B2</t>
  </si>
  <si>
    <t>Review of current quarter performance with the preceding quarter.</t>
  </si>
  <si>
    <t xml:space="preserve"> Current quarter</t>
  </si>
  <si>
    <t xml:space="preserve"> Preceding quarter </t>
  </si>
  <si>
    <t>Activities:</t>
  </si>
  <si>
    <t>c</t>
  </si>
  <si>
    <t>B3</t>
  </si>
  <si>
    <t>B4</t>
  </si>
  <si>
    <t>Profit Forecast</t>
  </si>
  <si>
    <t>No profit forecast was published during the period under review.</t>
  </si>
  <si>
    <t>B5</t>
  </si>
  <si>
    <t>Tax expense</t>
  </si>
  <si>
    <t>Current quarter ended</t>
  </si>
  <si>
    <t>Current income tax expense</t>
  </si>
  <si>
    <t>Deferred tax expense</t>
  </si>
  <si>
    <t>The effective tax rate is lower than the statutory rate is mainly due to availability of tax incentives.</t>
  </si>
  <si>
    <t>B6</t>
  </si>
  <si>
    <t>Unquoted investments and properties</t>
  </si>
  <si>
    <t>B7</t>
  </si>
  <si>
    <t>Quoted Investments</t>
  </si>
  <si>
    <t>There were no sales or purchase of quoted investment for the quarter under review.</t>
  </si>
  <si>
    <t>Investment in quoted securities is analysed as:</t>
  </si>
  <si>
    <t xml:space="preserve">  Cost:</t>
  </si>
  <si>
    <t xml:space="preserve">  Book Value:</t>
  </si>
  <si>
    <t xml:space="preserve">  Market Value:</t>
  </si>
  <si>
    <t>B8</t>
  </si>
  <si>
    <t>Corporate Proposals</t>
  </si>
  <si>
    <t>B9</t>
  </si>
  <si>
    <t xml:space="preserve">Borrowings </t>
  </si>
  <si>
    <t xml:space="preserve">  Bank overdraft-short term (secured)</t>
  </si>
  <si>
    <t xml:space="preserve">  Bank overdraft-short term (unsecured)</t>
  </si>
  <si>
    <t xml:space="preserve">  HP Creditors-short term (unsecured)</t>
  </si>
  <si>
    <t xml:space="preserve">  HP Creditors-long term (unsecured)</t>
  </si>
  <si>
    <t xml:space="preserve">  Bankers’ acceptance-short term (secured)</t>
  </si>
  <si>
    <t xml:space="preserve">  Bankers’ acceptance-short term (unsecured)</t>
  </si>
  <si>
    <t xml:space="preserve">  Term loans-short term (secured)</t>
  </si>
  <si>
    <t xml:space="preserve">  Term loans-short term (unsecured)</t>
  </si>
  <si>
    <t xml:space="preserve">  Term loans-long term (secured)</t>
  </si>
  <si>
    <t xml:space="preserve">  Term loans-long term (unsecured)</t>
  </si>
  <si>
    <t>Total Borrowings for trade purpose</t>
  </si>
  <si>
    <t>B10</t>
  </si>
  <si>
    <t>Off Balance sheet financial instruments</t>
  </si>
  <si>
    <t xml:space="preserve">    The Group enters into forward exchange contracts as a hedge for certain contracts that are confirmed. The purpose of such hedging is to minimise losses </t>
  </si>
  <si>
    <t xml:space="preserve">    and to preserve value of confirmed contracts. There is no cash requirement for the above hedging instrument. It is the Group's </t>
  </si>
  <si>
    <t xml:space="preserve">    policy to enter into foreign currency contracts with the Group's bankers and as such the Group do not foresee any significant credit and/or market risks.</t>
  </si>
  <si>
    <t xml:space="preserve">    Assets and liabilities in foreign currencies are translated into Ringgit Malaysia at rates of exchange approximating those ruling at the transaction dates.</t>
  </si>
  <si>
    <t xml:space="preserve">    Foreign currency transactions are translated at rates ruling at the transaction dates. Foreign exchange difference are dealt with in the income statement.</t>
  </si>
  <si>
    <t xml:space="preserve">    These contracts are all short term in nature.</t>
  </si>
  <si>
    <t>B11</t>
  </si>
  <si>
    <t>Changes in Material Litigation</t>
  </si>
  <si>
    <t>B12</t>
  </si>
  <si>
    <t>Dividend</t>
  </si>
  <si>
    <t>B13</t>
  </si>
  <si>
    <t>Earnings Per Share</t>
  </si>
  <si>
    <t>The calculations of basic earnings per share were as follows:</t>
  </si>
  <si>
    <t>(a)</t>
  </si>
  <si>
    <t>Net profit attributable to ordinary shareholders(RM'000)</t>
  </si>
  <si>
    <t>(b)</t>
  </si>
  <si>
    <t xml:space="preserve">Basic Earnings per share (sen) </t>
  </si>
  <si>
    <t>B14</t>
  </si>
  <si>
    <t>Dividends Paid/declared</t>
  </si>
  <si>
    <t>Dividend No.</t>
  </si>
  <si>
    <t>Financial</t>
  </si>
  <si>
    <t>Type</t>
  </si>
  <si>
    <t>Rate</t>
  </si>
  <si>
    <t>Payment date</t>
  </si>
  <si>
    <t>year</t>
  </si>
  <si>
    <t>Final dividend</t>
  </si>
  <si>
    <t>ordinary shares of RM0.50 sen.</t>
  </si>
  <si>
    <t>Share premium</t>
  </si>
  <si>
    <t>Movement for the period:</t>
  </si>
  <si>
    <t xml:space="preserve">    Net profit for the period</t>
  </si>
  <si>
    <t>Review of performance for the current quarter and financial period to-date.</t>
  </si>
  <si>
    <r>
      <t xml:space="preserve">QL RESOURCES BERHAD </t>
    </r>
    <r>
      <rPr>
        <b/>
        <vertAlign val="subscript"/>
        <sz val="14"/>
        <rFont val="Arial"/>
        <family val="2"/>
      </rPr>
      <t>(428915-X)</t>
    </r>
  </si>
  <si>
    <t>Net decrease in cash and cash equivalents</t>
  </si>
  <si>
    <t>Dividends</t>
  </si>
  <si>
    <t>Cumulative period</t>
  </si>
  <si>
    <t xml:space="preserve">    There were no changes in material litigation at the date of this report.</t>
  </si>
  <si>
    <t xml:space="preserve">   There were no material disposal of unquoted investments and/or properties during quarter under review.</t>
  </si>
  <si>
    <t>There were no material changes in the composition of the Group in the current quarter.</t>
  </si>
  <si>
    <t>Goodwill on Consolidation</t>
  </si>
  <si>
    <t>Number of ordinary shares in issue ('000)-weighted average</t>
  </si>
  <si>
    <t>Net Assets per share (RM)</t>
  </si>
  <si>
    <t>Deferred tax asset</t>
  </si>
  <si>
    <t>Based on 9.0 sen per</t>
  </si>
  <si>
    <t>18% per share less tax</t>
  </si>
  <si>
    <t>ASSETS</t>
  </si>
  <si>
    <t>Investment properties</t>
  </si>
  <si>
    <t>Biological assets</t>
  </si>
  <si>
    <t xml:space="preserve">   Biological assets</t>
  </si>
  <si>
    <t>Total Assets</t>
  </si>
  <si>
    <t>EQUITY AND LIABILITIES</t>
  </si>
  <si>
    <t>Equity attributable to shareholders of the Company</t>
  </si>
  <si>
    <t>Total Equity</t>
  </si>
  <si>
    <t>Non-current liabilities</t>
  </si>
  <si>
    <t>Total Liabilities</t>
  </si>
  <si>
    <t>Total equity and liabilities</t>
  </si>
  <si>
    <t>Equity</t>
  </si>
  <si>
    <t xml:space="preserve">  Share Capital</t>
  </si>
  <si>
    <t xml:space="preserve">  Reserves</t>
  </si>
  <si>
    <t xml:space="preserve">  Minority interests</t>
  </si>
  <si>
    <t xml:space="preserve">  Long term borrowings</t>
  </si>
  <si>
    <t xml:space="preserve">  Deferred tax liabilities</t>
  </si>
  <si>
    <t xml:space="preserve"> Payables</t>
  </si>
  <si>
    <t xml:space="preserve"> Short term borrowings</t>
  </si>
  <si>
    <t xml:space="preserve"> Taxation</t>
  </si>
  <si>
    <t>1.4.2006 TO</t>
  </si>
  <si>
    <t>Share of profit of associate (net)</t>
  </si>
  <si>
    <t>Number of shares in issue ('000)</t>
  </si>
  <si>
    <t>Profit for the period</t>
  </si>
  <si>
    <t>Attributable to:</t>
  </si>
  <si>
    <t>Shareholders of the Company</t>
  </si>
  <si>
    <t>Minority interests</t>
  </si>
  <si>
    <t xml:space="preserve">The interim financial statements of the Group have been prepared in accordance with the requirements of </t>
  </si>
  <si>
    <t>FRS 134 - Interim Financial Reporting and Chapter 9, Part K of the Listing Requirements of Bursa Malaysia Securities Berhad.</t>
  </si>
  <si>
    <t>The accounting policies and methods of computation used in the preparation of the interim financial statements are consistent</t>
  </si>
  <si>
    <t xml:space="preserve">          Additions</t>
  </si>
  <si>
    <t>Attributable to shareholders of the Company</t>
  </si>
  <si>
    <t>Retained Profit</t>
  </si>
  <si>
    <t>Share Capital</t>
  </si>
  <si>
    <t>Minority Interests</t>
  </si>
  <si>
    <t>Other long term investments</t>
  </si>
  <si>
    <t>the accompanying explanatory notes attached to the interim financial statements.</t>
  </si>
  <si>
    <t>Net cash from operating activities</t>
  </si>
  <si>
    <t>There were no corporate proposals announced but not completed at the date of issue of this report.</t>
  </si>
  <si>
    <t>31.3.2007</t>
  </si>
  <si>
    <t xml:space="preserve">          At 31.3.2007</t>
  </si>
  <si>
    <t>Based on 10.0 sen per</t>
  </si>
  <si>
    <t>20% per share less tax</t>
  </si>
  <si>
    <t>27th  Sep 06</t>
  </si>
  <si>
    <t>Exchange translation Reserve</t>
  </si>
  <si>
    <t xml:space="preserve">   Trade receivables</t>
  </si>
  <si>
    <t xml:space="preserve">     1.4.2007 to</t>
  </si>
  <si>
    <t>30.6.2007</t>
  </si>
  <si>
    <t>Audited</t>
  </si>
  <si>
    <t>The directors do not recommend any dividend for the current quarter under review.</t>
  </si>
  <si>
    <t>1.4.2007 TO</t>
  </si>
  <si>
    <t>The Condensed Consolidated Income Statements should be read in conjunction with the Annual Financial Report for year ended 31 March 2007.</t>
  </si>
  <si>
    <t>Prepaid lease payments</t>
  </si>
  <si>
    <t>Total non-current assets</t>
  </si>
  <si>
    <t xml:space="preserve">   Current tax assets</t>
  </si>
  <si>
    <t xml:space="preserve">   Cash and cash equivalents</t>
  </si>
  <si>
    <t>The Condensed Consolidated Balance Sheet should be read in conjunction with the Annual Financial Report for year ended 31 March 2007 and</t>
  </si>
  <si>
    <t>Unaudited</t>
  </si>
  <si>
    <t>As 1st April 2007</t>
  </si>
  <si>
    <t>The Condensed Consolidated Statements of Changes in Equity should be read in conjunction with the Annual Financial Report for year ended 31 March 2007 and</t>
  </si>
  <si>
    <t>The directors do not recommend any dividend for the period under review.</t>
  </si>
  <si>
    <t xml:space="preserve">    Issuance of shares</t>
  </si>
  <si>
    <t xml:space="preserve">    Acquisition of additional shares in existing subsidiaries</t>
  </si>
  <si>
    <t>Cash and cash equivalents at 1.4.2007</t>
  </si>
  <si>
    <t>The Condensed Consolidated Cash Flow Statement should be read in conjunction with the Annual Financial Report for year ended 31 March 2007 and</t>
  </si>
  <si>
    <t xml:space="preserve">   Other receivables,deposits and prepayments</t>
  </si>
  <si>
    <t>INTERIM FINANCIAL REPORT FOR THE 2ND QUARTER ENDED 30.9.2007</t>
  </si>
  <si>
    <t>30.9.2007</t>
  </si>
  <si>
    <t>30.9.2006</t>
  </si>
  <si>
    <t xml:space="preserve">     1.7.2007 to</t>
  </si>
  <si>
    <t xml:space="preserve">     1.7.2006 to</t>
  </si>
  <si>
    <t>CONDENSED CONSOLIDATED INCOME STATEMENTS FOR THE PERIOD ENDED 30.9.2007</t>
  </si>
  <si>
    <t>CONDENSED CONSOLIDATED CASH FLOW STATEMENT FOR THE PERIOD ENDED 30.9.2007</t>
  </si>
  <si>
    <t>2nd quarter ended 30.9.2007</t>
  </si>
  <si>
    <t>2nd quarter ended 30.9.2006</t>
  </si>
  <si>
    <t>surimi-based products operations as well as higher surimi prices.</t>
  </si>
  <si>
    <t>Earnings for the current quarter decreased 5% mainly due to lower fishmeal prices. On a cumulative basis, earnings however increased 8%</t>
  </si>
  <si>
    <t>mainly due to higher contribution from surimi and surimi-based products.</t>
  </si>
  <si>
    <t>Earnings however increased 5% due to better margins from surimi operations.</t>
  </si>
  <si>
    <t>Commentary on Prospects for the next quarter to 31.12.2007</t>
  </si>
  <si>
    <t>The directors are cautiously optimistic on the next quarter to 31.12.2007.</t>
  </si>
  <si>
    <t xml:space="preserve">          At 30.9.2007</t>
  </si>
  <si>
    <t>2ND QUARTER</t>
  </si>
  <si>
    <t>1.7.2007 TO</t>
  </si>
  <si>
    <t>1.7.2006 TO</t>
  </si>
  <si>
    <t>CONDENSED CONSOLIDATED BALANCE SHEETS AT 30TH SEPTEMBER 2007</t>
  </si>
  <si>
    <t>CONDENSED CONSOLIDATED STATEMENTS OF CHANGES IN EQUITY FOR THE PERIOD ENDED 30TH SEPTEMBER 2007.</t>
  </si>
  <si>
    <t>At 30.9.2007</t>
  </si>
  <si>
    <t xml:space="preserve">    Net gains/(losses) recognised directly to equity</t>
  </si>
  <si>
    <t>Cash and cash equivalents at 30.9.2007</t>
  </si>
  <si>
    <t>Net cash from/(used) in financing activities</t>
  </si>
  <si>
    <t>Net cash (used) in investing activities</t>
  </si>
  <si>
    <t xml:space="preserve">    As at 30.9.2007, the Group has hedged outstanding foreign currency contracts amounting to USD 9.5 million (RM 32.9 million).</t>
  </si>
  <si>
    <t>MPM's current quarter and cumulative quarters sales increased 8% and 12% respectively against last year. The increased sales is due to higher contribution from</t>
  </si>
  <si>
    <t>CPOM's current quarter sales increased 16% against preceding quarter mainly due to higher CPO price. (Current Qtr:RM2552 vs Preceding Qtr:RM2137)</t>
  </si>
  <si>
    <t>CPOM's current quarter sales increased 36% against corresponding quarter despite a 75% increase in  CPO price (Current qtr: RM2552 vs Corresponding qtr: RM1458)</t>
  </si>
  <si>
    <t>Earnings increased 37% due to higher contribution from own plantation unit and improved milling margin.</t>
  </si>
  <si>
    <t>Cumulatively, sales increased 7% due to better first quarter sales.</t>
  </si>
  <si>
    <t>Segment information in respect of the Group's business segments for the 2nd quarter ended 30.9.2007.</t>
  </si>
  <si>
    <t>Cumulatively, earnings decreased 24% for the same reason.</t>
  </si>
  <si>
    <t>ILF's current quarter sales decreased 4% against corresponding quarter due lower volume of animal feed raw material traded.</t>
  </si>
  <si>
    <t>MPM's current quarter sales decreased 6% against preceding quarter mainly due to lower fishmeal prices and lower fish catch.</t>
  </si>
  <si>
    <t>adoption of FRS124: Related Party Disclosure from 11st January 2007. The adoption of FRS124 does not have</t>
  </si>
  <si>
    <t>any financial impact on the financial statement for the current interim period.</t>
  </si>
  <si>
    <t>During the quarter, quantity of FFB processed decreased by 14% due to crop resting period and competition from entry of new CPO mills . Cumulatively, sales increased 21% for the same reason.</t>
  </si>
  <si>
    <t>with those used in the preparation of the financial statements for the financial year ended 31 March 2007 except for the</t>
  </si>
  <si>
    <t>25th Sep 07</t>
  </si>
  <si>
    <t>ILF's current quarter and cumulative earnings increased 99% and 69% respectively against last year due to better margin from raw material trade as well as higher farm produced prices.</t>
  </si>
  <si>
    <t xml:space="preserve">ILF's current quarter sales decreased 6% against preceding quarter due to lower volume of animal feed raw material trade. </t>
  </si>
  <si>
    <t xml:space="preserve">     1.4.2006 to</t>
  </si>
  <si>
    <t xml:space="preserve"> Preceding quarter</t>
  </si>
  <si>
    <t>Earnings increased 69% against preceding quarter due to higher farm produced margin as well as higher margin from raw material trade.</t>
  </si>
  <si>
    <t>Despite improving CPO prices, CPOM's current quarter earnings decreased 18% against corresponding quarter due to lower FFB processed as well as higher cost due to competition for FFB supplies from new CPO mills nearby.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</si>
</sst>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0.0%"/>
    <numFmt numFmtId="167" formatCode="#,##0.000_);\(#,##0.000\)"/>
    <numFmt numFmtId="168" formatCode="_-* #,##0_-;\-* #,##0_-;_-* &quot;-&quot;??_-;_-@_-"/>
    <numFmt numFmtId="169" formatCode="_(* #,##0_);_(* \(#,##0\);_(* &quot;-&quot;??_);_(@_)"/>
    <numFmt numFmtId="170" formatCode="_(* #,##0.000_);_(* \(#,##0.000\);_(* &quot;-&quot;??_);_(@_)"/>
    <numFmt numFmtId="171" formatCode="_-* #,##0.000_-;\-* #,##0.000_-;_-* &quot;-&quot;??_-;_-@_-"/>
    <numFmt numFmtId="172" formatCode="_-* #,##0.0000_-;\-* #,##0.0000_-;_-* &quot;-&quot;??_-;_-@_-"/>
    <numFmt numFmtId="173" formatCode="_(* #,##0_);_(* \(#,##0\);_(* &quot;-&quot;????????_);_(@_)"/>
    <numFmt numFmtId="174" formatCode="_(* #,##0.0_);_(* \(#,##0.0\);_(* &quot;-&quot;??_);_(@_)"/>
    <numFmt numFmtId="175" formatCode="_(* #,##0.0000_);_(* \(#,##0.0000\);_(* &quot;-&quot;????_);_(@_)"/>
    <numFmt numFmtId="176" formatCode="_-* #,##0.00000_-;\-* #,##0.00000_-;_-* &quot;-&quot;??_-;_-@_-"/>
    <numFmt numFmtId="177" formatCode="_-* #,##0.000000_-;\-* #,##0.000000_-;_-* &quot;-&quot;??_-;_-@_-"/>
    <numFmt numFmtId="178" formatCode="_-* #,##0.0000000_-;\-* #,##0.0000000_-;_-* &quot;-&quot;??_-;_-@_-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0"/>
    <numFmt numFmtId="185" formatCode="_(* #,##0.0000_);_(* \(#,##0.0000\);_(* &quot;-&quot;??_);_(@_)"/>
    <numFmt numFmtId="186" formatCode="0.000%"/>
  </numFmts>
  <fonts count="30">
    <font>
      <sz val="10"/>
      <name val="Arial"/>
      <family val="0"/>
    </font>
    <font>
      <sz val="8"/>
      <name val="Arial"/>
      <family val="0"/>
    </font>
    <font>
      <sz val="14"/>
      <name val="Times New Roman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Times New Roman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0"/>
    </font>
    <font>
      <u val="doubleAccounting"/>
      <sz val="12"/>
      <name val="Times New Roman"/>
      <family val="0"/>
    </font>
    <font>
      <u val="singleAccounting"/>
      <sz val="12"/>
      <name val="Times New Roman"/>
      <family val="0"/>
    </font>
    <font>
      <u val="single"/>
      <sz val="12"/>
      <name val="Times New Roman"/>
      <family val="0"/>
    </font>
    <font>
      <b/>
      <vertAlign val="subscript"/>
      <sz val="12"/>
      <name val="Arial"/>
      <family val="2"/>
    </font>
    <font>
      <b/>
      <i/>
      <sz val="11"/>
      <name val="Times New Roman"/>
      <family val="1"/>
    </font>
    <font>
      <u val="singleAccounting"/>
      <sz val="11"/>
      <name val="Times New Roman"/>
      <family val="0"/>
    </font>
    <font>
      <u val="doubleAccounting"/>
      <sz val="11"/>
      <name val="Times New Roman"/>
      <family val="0"/>
    </font>
    <font>
      <b/>
      <sz val="10"/>
      <name val="Times New Roman"/>
      <family val="1"/>
    </font>
    <font>
      <u val="doubleAccounting"/>
      <sz val="10"/>
      <name val="Arial"/>
      <family val="2"/>
    </font>
    <font>
      <i/>
      <sz val="11"/>
      <name val="Times New Roman"/>
      <family val="1"/>
    </font>
    <font>
      <b/>
      <vertAlign val="subscript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43" fontId="10" fillId="0" borderId="0" xfId="15" applyAlignment="1">
      <alignment/>
    </xf>
    <xf numFmtId="39" fontId="0" fillId="0" borderId="0" xfId="0" applyNumberForma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43" fontId="0" fillId="0" borderId="0" xfId="15" applyAlignment="1">
      <alignment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14" fillId="0" borderId="3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/>
    </xf>
    <xf numFmtId="168" fontId="16" fillId="0" borderId="1" xfId="15" applyNumberFormat="1" applyFont="1" applyBorder="1" applyAlignment="1">
      <alignment/>
    </xf>
    <xf numFmtId="168" fontId="15" fillId="0" borderId="1" xfId="0" applyNumberFormat="1" applyFont="1" applyBorder="1" applyAlignment="1">
      <alignment/>
    </xf>
    <xf numFmtId="168" fontId="15" fillId="0" borderId="1" xfId="15" applyNumberFormat="1" applyFont="1" applyBorder="1" applyAlignment="1">
      <alignment/>
    </xf>
    <xf numFmtId="37" fontId="15" fillId="0" borderId="1" xfId="15" applyNumberFormat="1" applyFont="1" applyBorder="1" applyAlignment="1">
      <alignment/>
    </xf>
    <xf numFmtId="168" fontId="17" fillId="0" borderId="1" xfId="15" applyNumberFormat="1" applyFont="1" applyBorder="1" applyAlignment="1">
      <alignment/>
    </xf>
    <xf numFmtId="169" fontId="18" fillId="0" borderId="1" xfId="15" applyNumberFormat="1" applyFont="1" applyBorder="1" applyAlignment="1">
      <alignment/>
    </xf>
    <xf numFmtId="169" fontId="15" fillId="0" borderId="1" xfId="15" applyNumberFormat="1" applyFont="1" applyBorder="1" applyAlignment="1">
      <alignment/>
    </xf>
    <xf numFmtId="168" fontId="15" fillId="0" borderId="7" xfId="15" applyNumberFormat="1" applyFont="1" applyBorder="1" applyAlignment="1">
      <alignment/>
    </xf>
    <xf numFmtId="43" fontId="15" fillId="0" borderId="8" xfId="15" applyFont="1" applyBorder="1" applyAlignment="1">
      <alignment horizontal="right"/>
    </xf>
    <xf numFmtId="170" fontId="15" fillId="0" borderId="1" xfId="0" applyNumberFormat="1" applyFont="1" applyBorder="1" applyAlignment="1">
      <alignment/>
    </xf>
    <xf numFmtId="43" fontId="15" fillId="0" borderId="8" xfId="15" applyFont="1" applyBorder="1" applyAlignment="1">
      <alignment/>
    </xf>
    <xf numFmtId="170" fontId="15" fillId="0" borderId="0" xfId="0" applyNumberFormat="1" applyFont="1" applyAlignment="1">
      <alignment/>
    </xf>
    <xf numFmtId="0" fontId="15" fillId="0" borderId="8" xfId="0" applyFont="1" applyBorder="1" applyAlignment="1">
      <alignment horizontal="right"/>
    </xf>
    <xf numFmtId="168" fontId="15" fillId="0" borderId="8" xfId="0" applyNumberFormat="1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/>
    </xf>
    <xf numFmtId="168" fontId="15" fillId="0" borderId="2" xfId="0" applyNumberFormat="1" applyFont="1" applyBorder="1" applyAlignment="1">
      <alignment horizontal="center"/>
    </xf>
    <xf numFmtId="168" fontId="15" fillId="0" borderId="2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168" fontId="10" fillId="0" borderId="0" xfId="15" applyNumberFormat="1" applyAlignment="1">
      <alignment/>
    </xf>
    <xf numFmtId="168" fontId="10" fillId="0" borderId="1" xfId="15" applyNumberFormat="1" applyBorder="1" applyAlignment="1">
      <alignment/>
    </xf>
    <xf numFmtId="37" fontId="10" fillId="0" borderId="0" xfId="15" applyNumberFormat="1" applyAlignment="1">
      <alignment/>
    </xf>
    <xf numFmtId="0" fontId="20" fillId="0" borderId="0" xfId="0" applyFont="1" applyAlignment="1">
      <alignment/>
    </xf>
    <xf numFmtId="168" fontId="0" fillId="0" borderId="0" xfId="0" applyNumberFormat="1" applyAlignment="1">
      <alignment/>
    </xf>
    <xf numFmtId="0" fontId="10" fillId="0" borderId="0" xfId="0" applyFont="1" applyAlignment="1">
      <alignment/>
    </xf>
    <xf numFmtId="168" fontId="21" fillId="0" borderId="0" xfId="15" applyNumberFormat="1" applyFont="1" applyAlignment="1">
      <alignment/>
    </xf>
    <xf numFmtId="168" fontId="10" fillId="0" borderId="9" xfId="15" applyNumberFormat="1" applyBorder="1" applyAlignment="1">
      <alignment/>
    </xf>
    <xf numFmtId="43" fontId="22" fillId="0" borderId="0" xfId="15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8" fontId="20" fillId="0" borderId="0" xfId="15" applyNumberFormat="1" applyFont="1" applyAlignment="1">
      <alignment/>
    </xf>
    <xf numFmtId="168" fontId="10" fillId="0" borderId="0" xfId="15" applyNumberFormat="1" applyAlignment="1">
      <alignment horizontal="center"/>
    </xf>
    <xf numFmtId="168" fontId="10" fillId="0" borderId="0" xfId="15" applyNumberFormat="1" applyFont="1" applyAlignment="1">
      <alignment/>
    </xf>
    <xf numFmtId="168" fontId="3" fillId="0" borderId="0" xfId="15" applyNumberFormat="1" applyFont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14" xfId="0" applyFont="1" applyBorder="1" applyAlignment="1">
      <alignment horizontal="center"/>
    </xf>
    <xf numFmtId="9" fontId="10" fillId="0" borderId="1" xfId="21" applyBorder="1" applyAlignment="1">
      <alignment horizontal="center"/>
    </xf>
    <xf numFmtId="9" fontId="10" fillId="0" borderId="1" xfId="21" applyNumberFormat="1" applyBorder="1" applyAlignment="1">
      <alignment horizontal="center"/>
    </xf>
    <xf numFmtId="168" fontId="21" fillId="0" borderId="1" xfId="15" applyNumberFormat="1" applyFont="1" applyBorder="1" applyAlignment="1">
      <alignment/>
    </xf>
    <xf numFmtId="168" fontId="22" fillId="0" borderId="1" xfId="15" applyNumberFormat="1" applyFont="1" applyBorder="1" applyAlignment="1">
      <alignment/>
    </xf>
    <xf numFmtId="168" fontId="22" fillId="0" borderId="1" xfId="15" applyNumberFormat="1" applyFont="1" applyBorder="1" applyAlignment="1">
      <alignment horizontal="center"/>
    </xf>
    <xf numFmtId="9" fontId="10" fillId="0" borderId="13" xfId="21" applyBorder="1" applyAlignment="1">
      <alignment horizontal="center"/>
    </xf>
    <xf numFmtId="168" fontId="10" fillId="0" borderId="7" xfId="15" applyNumberFormat="1" applyBorder="1" applyAlignment="1">
      <alignment/>
    </xf>
    <xf numFmtId="168" fontId="10" fillId="0" borderId="7" xfId="15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/>
    </xf>
    <xf numFmtId="9" fontId="10" fillId="0" borderId="4" xfId="21" applyBorder="1" applyAlignment="1">
      <alignment horizontal="center"/>
    </xf>
    <xf numFmtId="168" fontId="21" fillId="0" borderId="1" xfId="15" applyNumberFormat="1" applyFont="1" applyBorder="1" applyAlignment="1">
      <alignment/>
    </xf>
    <xf numFmtId="169" fontId="21" fillId="0" borderId="16" xfId="0" applyNumberFormat="1" applyFont="1" applyBorder="1" applyAlignment="1">
      <alignment/>
    </xf>
    <xf numFmtId="0" fontId="0" fillId="0" borderId="12" xfId="0" applyBorder="1" applyAlignment="1">
      <alignment/>
    </xf>
    <xf numFmtId="168" fontId="22" fillId="0" borderId="13" xfId="15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168" fontId="22" fillId="0" borderId="0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8" fontId="22" fillId="0" borderId="2" xfId="15" applyNumberFormat="1" applyFont="1" applyBorder="1" applyAlignment="1">
      <alignment/>
    </xf>
    <xf numFmtId="9" fontId="10" fillId="0" borderId="13" xfId="21" applyFont="1" applyBorder="1" applyAlignment="1">
      <alignment horizontal="center"/>
    </xf>
    <xf numFmtId="0" fontId="0" fillId="0" borderId="13" xfId="0" applyBorder="1" applyAlignment="1">
      <alignment/>
    </xf>
    <xf numFmtId="168" fontId="10" fillId="0" borderId="13" xfId="15" applyNumberFormat="1" applyFont="1" applyBorder="1" applyAlignment="1">
      <alignment/>
    </xf>
    <xf numFmtId="169" fontId="10" fillId="0" borderId="17" xfId="0" applyNumberFormat="1" applyFont="1" applyBorder="1" applyAlignment="1">
      <alignment/>
    </xf>
    <xf numFmtId="168" fontId="10" fillId="0" borderId="17" xfId="15" applyNumberFormat="1" applyFont="1" applyBorder="1" applyAlignment="1">
      <alignment horizontal="center"/>
    </xf>
    <xf numFmtId="169" fontId="24" fillId="0" borderId="14" xfId="15" applyNumberFormat="1" applyFont="1" applyBorder="1" applyAlignment="1">
      <alignment/>
    </xf>
    <xf numFmtId="168" fontId="10" fillId="0" borderId="0" xfId="15" applyNumberFormat="1" applyFont="1" applyBorder="1" applyAlignment="1">
      <alignment/>
    </xf>
    <xf numFmtId="169" fontId="10" fillId="0" borderId="0" xfId="0" applyNumberFormat="1" applyFont="1" applyBorder="1" applyAlignment="1">
      <alignment/>
    </xf>
    <xf numFmtId="168" fontId="10" fillId="0" borderId="0" xfId="15" applyNumberFormat="1" applyFont="1" applyBorder="1" applyAlignment="1">
      <alignment horizontal="center"/>
    </xf>
    <xf numFmtId="169" fontId="24" fillId="0" borderId="0" xfId="15" applyNumberFormat="1" applyFont="1" applyBorder="1" applyAlignment="1">
      <alignment/>
    </xf>
    <xf numFmtId="0" fontId="3" fillId="0" borderId="0" xfId="0" applyFont="1" applyAlignment="1">
      <alignment horizontal="justify"/>
    </xf>
    <xf numFmtId="0" fontId="4" fillId="0" borderId="15" xfId="0" applyFont="1" applyBorder="1" applyAlignment="1">
      <alignment horizontal="center"/>
    </xf>
    <xf numFmtId="169" fontId="10" fillId="0" borderId="0" xfId="15" applyNumberFormat="1" applyAlignment="1">
      <alignment horizontal="center"/>
    </xf>
    <xf numFmtId="169" fontId="21" fillId="0" borderId="0" xfId="0" applyNumberFormat="1" applyFont="1" applyAlignment="1">
      <alignment/>
    </xf>
    <xf numFmtId="173" fontId="21" fillId="0" borderId="0" xfId="15" applyNumberFormat="1" applyFont="1" applyAlignment="1">
      <alignment/>
    </xf>
    <xf numFmtId="168" fontId="21" fillId="0" borderId="0" xfId="0" applyNumberFormat="1" applyFont="1" applyAlignment="1">
      <alignment/>
    </xf>
    <xf numFmtId="168" fontId="21" fillId="0" borderId="0" xfId="15" applyNumberFormat="1" applyFont="1" applyAlignment="1">
      <alignment/>
    </xf>
    <xf numFmtId="0" fontId="2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168" fontId="10" fillId="0" borderId="0" xfId="15" applyNumberFormat="1" applyFont="1" applyAlignment="1">
      <alignment/>
    </xf>
    <xf numFmtId="168" fontId="21" fillId="0" borderId="0" xfId="0" applyNumberFormat="1" applyFont="1" applyAlignment="1">
      <alignment/>
    </xf>
    <xf numFmtId="0" fontId="23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37" fontId="0" fillId="0" borderId="0" xfId="0" applyNumberFormat="1" applyAlignment="1">
      <alignment horizontal="center"/>
    </xf>
    <xf numFmtId="43" fontId="10" fillId="0" borderId="19" xfId="15" applyFont="1" applyBorder="1" applyAlignment="1">
      <alignment/>
    </xf>
    <xf numFmtId="15" fontId="10" fillId="0" borderId="0" xfId="0" applyNumberFormat="1" applyFont="1" applyAlignment="1">
      <alignment/>
    </xf>
    <xf numFmtId="0" fontId="0" fillId="0" borderId="16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15" fontId="0" fillId="0" borderId="11" xfId="0" applyNumberFormat="1" applyBorder="1" applyAlignment="1">
      <alignment horizontal="center"/>
    </xf>
    <xf numFmtId="0" fontId="25" fillId="0" borderId="0" xfId="0" applyFont="1" applyAlignment="1">
      <alignment/>
    </xf>
    <xf numFmtId="37" fontId="0" fillId="0" borderId="0" xfId="0" applyNumberFormat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15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9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169" fontId="0" fillId="0" borderId="0" xfId="15" applyNumberFormat="1" applyAlignment="1">
      <alignment/>
    </xf>
    <xf numFmtId="179" fontId="10" fillId="0" borderId="0" xfId="15" applyNumberFormat="1" applyAlignment="1">
      <alignment/>
    </xf>
    <xf numFmtId="43" fontId="0" fillId="0" borderId="0" xfId="0" applyNumberFormat="1" applyAlignment="1">
      <alignment/>
    </xf>
    <xf numFmtId="9" fontId="10" fillId="0" borderId="13" xfId="21" applyNumberFormat="1" applyBorder="1" applyAlignment="1">
      <alignment horizontal="center"/>
    </xf>
    <xf numFmtId="168" fontId="21" fillId="0" borderId="13" xfId="15" applyNumberFormat="1" applyFont="1" applyBorder="1" applyAlignment="1">
      <alignment/>
    </xf>
    <xf numFmtId="0" fontId="13" fillId="0" borderId="4" xfId="0" applyFont="1" applyBorder="1" applyAlignment="1">
      <alignment horizontal="center"/>
    </xf>
    <xf numFmtId="168" fontId="10" fillId="0" borderId="9" xfId="15" applyNumberFormat="1" applyFont="1" applyBorder="1" applyAlignment="1">
      <alignment/>
    </xf>
    <xf numFmtId="0" fontId="0" fillId="0" borderId="0" xfId="0" applyFont="1" applyAlignment="1">
      <alignment/>
    </xf>
    <xf numFmtId="43" fontId="0" fillId="0" borderId="1" xfId="15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168" fontId="10" fillId="0" borderId="4" xfId="15" applyNumberFormat="1" applyBorder="1" applyAlignment="1">
      <alignment/>
    </xf>
    <xf numFmtId="168" fontId="10" fillId="0" borderId="2" xfId="15" applyNumberFormat="1" applyBorder="1" applyAlignment="1">
      <alignment/>
    </xf>
    <xf numFmtId="0" fontId="15" fillId="0" borderId="1" xfId="0" applyFont="1" applyBorder="1" applyAlignment="1">
      <alignment horizontal="center"/>
    </xf>
    <xf numFmtId="169" fontId="29" fillId="0" borderId="1" xfId="15" applyNumberFormat="1" applyFont="1" applyBorder="1" applyAlignment="1">
      <alignment/>
    </xf>
    <xf numFmtId="169" fontId="17" fillId="0" borderId="1" xfId="15" applyNumberFormat="1" applyFont="1" applyBorder="1" applyAlignment="1">
      <alignment/>
    </xf>
    <xf numFmtId="169" fontId="15" fillId="0" borderId="8" xfId="15" applyNumberFormat="1" applyFont="1" applyBorder="1" applyAlignment="1">
      <alignment/>
    </xf>
    <xf numFmtId="168" fontId="15" fillId="0" borderId="8" xfId="0" applyNumberFormat="1" applyFont="1" applyBorder="1" applyAlignment="1">
      <alignment/>
    </xf>
    <xf numFmtId="168" fontId="15" fillId="0" borderId="8" xfId="15" applyNumberFormat="1" applyFont="1" applyBorder="1" applyAlignment="1">
      <alignment/>
    </xf>
    <xf numFmtId="169" fontId="0" fillId="0" borderId="1" xfId="15" applyNumberFormat="1" applyBorder="1" applyAlignment="1">
      <alignment/>
    </xf>
    <xf numFmtId="0" fontId="0" fillId="0" borderId="0" xfId="0" applyAlignment="1">
      <alignment horizontal="center" vertical="center" wrapText="1"/>
    </xf>
    <xf numFmtId="169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168" fontId="10" fillId="0" borderId="0" xfId="15" applyNumberForma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8" fontId="9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169" fontId="9" fillId="0" borderId="0" xfId="15" applyNumberFormat="1" applyFont="1" applyAlignment="1">
      <alignment/>
    </xf>
    <xf numFmtId="169" fontId="21" fillId="0" borderId="0" xfId="15" applyNumberFormat="1" applyFont="1" applyAlignment="1">
      <alignment/>
    </xf>
    <xf numFmtId="169" fontId="0" fillId="0" borderId="17" xfId="0" applyNumberFormat="1" applyBorder="1" applyAlignment="1">
      <alignment/>
    </xf>
    <xf numFmtId="169" fontId="0" fillId="0" borderId="9" xfId="0" applyNumberFormat="1" applyBorder="1" applyAlignment="1">
      <alignment/>
    </xf>
    <xf numFmtId="169" fontId="0" fillId="0" borderId="15" xfId="0" applyNumberFormat="1" applyBorder="1" applyAlignment="1">
      <alignment/>
    </xf>
    <xf numFmtId="169" fontId="0" fillId="0" borderId="19" xfId="0" applyNumberFormat="1" applyBorder="1" applyAlignment="1">
      <alignment/>
    </xf>
    <xf numFmtId="43" fontId="0" fillId="0" borderId="19" xfId="0" applyNumberFormat="1" applyBorder="1" applyAlignment="1">
      <alignment/>
    </xf>
    <xf numFmtId="41" fontId="0" fillId="0" borderId="17" xfId="0" applyNumberFormat="1" applyBorder="1" applyAlignment="1">
      <alignment/>
    </xf>
    <xf numFmtId="169" fontId="0" fillId="0" borderId="4" xfId="0" applyNumberForma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2" xfId="0" applyNumberFormat="1" applyBorder="1" applyAlignment="1">
      <alignment/>
    </xf>
    <xf numFmtId="0" fontId="14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41" fontId="0" fillId="0" borderId="4" xfId="0" applyNumberFormat="1" applyBorder="1" applyAlignment="1">
      <alignment/>
    </xf>
    <xf numFmtId="169" fontId="0" fillId="0" borderId="2" xfId="15" applyNumberFormat="1" applyFont="1" applyBorder="1" applyAlignment="1">
      <alignment/>
    </xf>
    <xf numFmtId="169" fontId="0" fillId="0" borderId="13" xfId="0" applyNumberFormat="1" applyBorder="1" applyAlignment="1">
      <alignment/>
    </xf>
    <xf numFmtId="0" fontId="3" fillId="0" borderId="0" xfId="0" applyFont="1" applyAlignment="1">
      <alignment horizontal="center" vertical="center" wrapText="1"/>
    </xf>
    <xf numFmtId="37" fontId="2" fillId="0" borderId="15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9" fontId="0" fillId="0" borderId="9" xfId="15" applyNumberFormat="1" applyBorder="1" applyAlignment="1">
      <alignment/>
    </xf>
    <xf numFmtId="169" fontId="0" fillId="0" borderId="4" xfId="15" applyNumberFormat="1" applyBorder="1" applyAlignment="1">
      <alignment/>
    </xf>
    <xf numFmtId="169" fontId="0" fillId="0" borderId="2" xfId="15" applyNumberFormat="1" applyBorder="1" applyAlignment="1">
      <alignment/>
    </xf>
    <xf numFmtId="169" fontId="0" fillId="0" borderId="17" xfId="15" applyNumberFormat="1" applyBorder="1" applyAlignment="1">
      <alignment/>
    </xf>
    <xf numFmtId="169" fontId="0" fillId="0" borderId="13" xfId="15" applyNumberFormat="1" applyBorder="1" applyAlignment="1">
      <alignment/>
    </xf>
    <xf numFmtId="0" fontId="0" fillId="0" borderId="0" xfId="0" applyAlignment="1" quotePrefix="1">
      <alignment horizontal="center"/>
    </xf>
    <xf numFmtId="0" fontId="4" fillId="0" borderId="13" xfId="0" applyFont="1" applyBorder="1" applyAlignment="1">
      <alignment horizontal="center" wrapText="1"/>
    </xf>
    <xf numFmtId="169" fontId="10" fillId="0" borderId="14" xfId="0" applyNumberFormat="1" applyFont="1" applyBorder="1" applyAlignment="1">
      <alignment horizontal="center"/>
    </xf>
    <xf numFmtId="0" fontId="0" fillId="0" borderId="15" xfId="0" applyBorder="1" applyAlignment="1" quotePrefix="1">
      <alignment horizontal="center"/>
    </xf>
    <xf numFmtId="15" fontId="0" fillId="0" borderId="18" xfId="0" applyNumberFormat="1" applyBorder="1" applyAlignment="1">
      <alignment horizontal="center"/>
    </xf>
    <xf numFmtId="169" fontId="10" fillId="0" borderId="0" xfId="15" applyNumberFormat="1" applyAlignment="1">
      <alignment/>
    </xf>
    <xf numFmtId="0" fontId="14" fillId="0" borderId="1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Y'S%20DOCUMENTS\QL%20Summary%20results%202005\4th%20qtr%2031.3.2005\QL%20qtr%20announcement-1.4.04%20to%2031.3.2005-26.5.05-Y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Y'S%20DOCUMENTS\QL%20Summary%20Results%202007\1st%20quarter%20ended%2030.6.2006\1st%20qtr%2030.6.06%20consolidation\QL%20Qtrly%20announcement-1st%20quarter%2030.6.2006-final(YN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QL%20Summary%20Results%202008\30.9.2007%20Qtrly%20consolidation%20AWP\QLFS%20Grp\QL%20Feed%20%20QLR-%20Tax%20&amp;%20borrowings%20Notes-30.9.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QL%20Summary%20Results%202008\30.9.2007%20Qtrly%20consolidation%20AWP\QLFS%20Grp\KPMG%20review%20file\QLFeed%20%20QLR-%20consol%20BS%20PL%2030.9.07%20(APH)13.11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PL-31.3.2005-final"/>
      <sheetName val="KLSE-Qtrly Notes-31.3.2005-fina"/>
      <sheetName val="Notes to IFS-31.3.2005-final"/>
      <sheetName val="Condensed CFS-31.3.2005-final"/>
      <sheetName val="Condensed BS-31.3.2005-final"/>
      <sheetName val="Condensed Equity-31.3.2005-fina"/>
    </sheetNames>
    <sheetDataSet>
      <sheetData sheetId="0">
        <row r="44">
          <cell r="F44" t="str">
            <v>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BS-30.6.2006"/>
      <sheetName val="Condensed Equity-30.6.2006"/>
      <sheetName val="Condensed PL-30.6.2006"/>
      <sheetName val="IFS Notes-30.6.2006"/>
      <sheetName val="KLSE notes-30.6.2006"/>
      <sheetName val="Condensed CF-30.6.2006"/>
    </sheetNames>
    <sheetDataSet>
      <sheetData sheetId="5">
        <row r="25">
          <cell r="H25">
            <v>18690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LF_QLR_Tax-30.9.2007"/>
      <sheetName val="QLF QLR-Notes 30.9.2007"/>
      <sheetName val="QLF QLR Bio Assets 07"/>
      <sheetName val="QLF QLR NTA 07"/>
      <sheetName val="QLF QLR Restated NTA 2006"/>
      <sheetName val="QLF_QLR_Tax"/>
      <sheetName val="QLF_QLR_Tax (YEE)"/>
      <sheetName val="Int rate"/>
      <sheetName val="Borrowings_security"/>
      <sheetName val="FA FL"/>
      <sheetName val="FA QLR Group"/>
      <sheetName val="QLR_FA FL"/>
      <sheetName val="QLF QLR Deferred tax"/>
    </sheetNames>
    <sheetDataSet>
      <sheetData sheetId="0">
        <row r="22">
          <cell r="AP22">
            <v>4276470.223599998</v>
          </cell>
        </row>
      </sheetData>
      <sheetData sheetId="1">
        <row r="333">
          <cell r="AI333">
            <v>877454.1799999999</v>
          </cell>
        </row>
        <row r="334">
          <cell r="AI334">
            <v>33571591.37</v>
          </cell>
        </row>
        <row r="335">
          <cell r="AI335">
            <v>3138045.06</v>
          </cell>
        </row>
        <row r="336">
          <cell r="AI336">
            <v>10119315.719999999</v>
          </cell>
        </row>
        <row r="337">
          <cell r="AI337">
            <v>171766506.68</v>
          </cell>
        </row>
        <row r="338">
          <cell r="AI338">
            <v>2177000</v>
          </cell>
        </row>
        <row r="339">
          <cell r="AI339">
            <v>1871513.7570270272</v>
          </cell>
        </row>
        <row r="340">
          <cell r="AI340">
            <v>40478.75</v>
          </cell>
        </row>
        <row r="344">
          <cell r="AI344">
            <v>1619487.55</v>
          </cell>
        </row>
        <row r="345">
          <cell r="AI345">
            <v>58459841.765649006</v>
          </cell>
        </row>
        <row r="346">
          <cell r="AI346">
            <v>3634206.733513513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6.05-Profit &amp; Loss-30.9.07-qtr"/>
      <sheetName val="F6.04-Balance sheet-30.9.07"/>
      <sheetName val="F6.05-Profit &amp; Loss-30.9.07"/>
      <sheetName val="F6.08-2-MI-30.9.07"/>
      <sheetName val="Acq MI -PVG QLF"/>
      <sheetName val="Permanent adjm (QLF)"/>
      <sheetName val="Current adjm (QLF)"/>
      <sheetName val="Current adjm  (2)(QLF)"/>
      <sheetName val="Permanent adjm (QLRE)"/>
      <sheetName val="Current adjm (QLRE)"/>
      <sheetName val="Current adjm(2) (QLRE)"/>
    </sheetNames>
    <sheetDataSet>
      <sheetData sheetId="0">
        <row r="37">
          <cell r="AG37">
            <v>-4332249.98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3">
      <pane xSplit="3" ySplit="5" topLeftCell="F27" activePane="bottomRight" state="frozen"/>
      <selection pane="topLeft" activeCell="A13" sqref="A13"/>
      <selection pane="topRight" activeCell="D13" sqref="D13"/>
      <selection pane="bottomLeft" activeCell="A18" sqref="A18"/>
      <selection pane="bottomRight" activeCell="B16" sqref="B16"/>
    </sheetView>
  </sheetViews>
  <sheetFormatPr defaultColWidth="9.140625" defaultRowHeight="12.75"/>
  <cols>
    <col min="5" max="5" width="16.00390625" style="0" customWidth="1"/>
    <col min="6" max="6" width="20.8515625" style="0" customWidth="1"/>
    <col min="7" max="7" width="6.00390625" style="0" customWidth="1"/>
    <col min="8" max="8" width="18.00390625" style="0" customWidth="1"/>
    <col min="9" max="9" width="3.00390625" style="0" customWidth="1"/>
    <col min="10" max="10" width="18.28125" style="0" customWidth="1"/>
    <col min="11" max="11" width="5.57421875" style="0" customWidth="1"/>
    <col min="12" max="12" width="23.00390625" style="0" customWidth="1"/>
  </cols>
  <sheetData>
    <row r="1" spans="1:12" ht="18.75">
      <c r="A1" s="50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.75">
      <c r="A2" s="10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.75">
      <c r="A3" s="11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">
      <c r="A4" s="3" t="s">
        <v>252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.75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.75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5.75">
      <c r="A7" s="12" t="s">
        <v>257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5.75">
      <c r="A8" s="12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210"/>
      <c r="G9" s="9"/>
      <c r="H9" s="209"/>
      <c r="I9" s="9"/>
      <c r="J9" s="210"/>
      <c r="K9" s="9"/>
      <c r="L9" s="209"/>
    </row>
    <row r="10" spans="1:12" ht="15.75">
      <c r="A10" s="11"/>
      <c r="B10" s="11"/>
      <c r="C10" s="11"/>
      <c r="D10" s="11"/>
      <c r="E10" s="11"/>
      <c r="F10" s="228" t="s">
        <v>4</v>
      </c>
      <c r="G10" s="229"/>
      <c r="H10" s="230"/>
      <c r="I10" s="10"/>
      <c r="J10" s="228" t="s">
        <v>5</v>
      </c>
      <c r="K10" s="229"/>
      <c r="L10" s="230"/>
    </row>
    <row r="11" spans="1:12" ht="15.75">
      <c r="A11" s="11"/>
      <c r="B11" s="11"/>
      <c r="C11" s="11"/>
      <c r="D11" s="11"/>
      <c r="E11" s="11"/>
      <c r="F11" s="14" t="s">
        <v>6</v>
      </c>
      <c r="G11" s="15"/>
      <c r="H11" s="15" t="s">
        <v>7</v>
      </c>
      <c r="I11" s="10"/>
      <c r="J11" s="15" t="s">
        <v>6</v>
      </c>
      <c r="K11" s="16"/>
      <c r="L11" s="15" t="s">
        <v>8</v>
      </c>
    </row>
    <row r="12" spans="1:12" ht="15.75">
      <c r="A12" s="11"/>
      <c r="B12" s="11"/>
      <c r="C12" s="11"/>
      <c r="D12" s="11"/>
      <c r="E12" s="11"/>
      <c r="F12" s="17" t="s">
        <v>9</v>
      </c>
      <c r="G12" s="18"/>
      <c r="H12" s="18" t="s">
        <v>9</v>
      </c>
      <c r="I12" s="10"/>
      <c r="J12" s="20" t="s">
        <v>9</v>
      </c>
      <c r="K12" s="19"/>
      <c r="L12" s="20" t="s">
        <v>10</v>
      </c>
    </row>
    <row r="13" spans="1:12" ht="15.75">
      <c r="A13" s="11"/>
      <c r="B13" s="11"/>
      <c r="C13" s="11"/>
      <c r="D13" s="11"/>
      <c r="E13" s="11"/>
      <c r="F13" s="21" t="s">
        <v>268</v>
      </c>
      <c r="G13" s="22"/>
      <c r="H13" s="172" t="s">
        <v>268</v>
      </c>
      <c r="I13" s="10"/>
      <c r="J13" s="15" t="s">
        <v>11</v>
      </c>
      <c r="K13" s="16"/>
      <c r="L13" s="15" t="s">
        <v>12</v>
      </c>
    </row>
    <row r="14" spans="1:12" ht="15.75">
      <c r="A14" s="11"/>
      <c r="B14" s="11"/>
      <c r="C14" s="11"/>
      <c r="D14" s="11"/>
      <c r="E14" s="11"/>
      <c r="F14" s="14" t="s">
        <v>269</v>
      </c>
      <c r="G14" s="22"/>
      <c r="H14" s="20" t="s">
        <v>270</v>
      </c>
      <c r="I14" s="10"/>
      <c r="J14" s="14" t="s">
        <v>236</v>
      </c>
      <c r="K14" s="19"/>
      <c r="L14" s="20" t="s">
        <v>206</v>
      </c>
    </row>
    <row r="15" spans="1:12" ht="15.75">
      <c r="A15" s="11"/>
      <c r="B15" s="11"/>
      <c r="C15" s="11"/>
      <c r="D15" s="11"/>
      <c r="E15" s="11"/>
      <c r="F15" s="23" t="s">
        <v>253</v>
      </c>
      <c r="G15" s="19"/>
      <c r="H15" s="24" t="s">
        <v>254</v>
      </c>
      <c r="I15" s="10"/>
      <c r="J15" s="23" t="s">
        <v>253</v>
      </c>
      <c r="K15" s="19"/>
      <c r="L15" s="24" t="s">
        <v>254</v>
      </c>
    </row>
    <row r="16" spans="1:12" ht="15.75">
      <c r="A16" s="11"/>
      <c r="B16" s="11"/>
      <c r="C16" s="11"/>
      <c r="D16" s="11"/>
      <c r="E16" s="11"/>
      <c r="F16" s="25" t="s">
        <v>2</v>
      </c>
      <c r="G16" s="26"/>
      <c r="H16" s="26" t="s">
        <v>2</v>
      </c>
      <c r="I16" s="10"/>
      <c r="J16" s="26" t="s">
        <v>2</v>
      </c>
      <c r="K16" s="27"/>
      <c r="L16" s="18" t="s">
        <v>2</v>
      </c>
    </row>
    <row r="17" spans="1:12" ht="15.75">
      <c r="A17" s="11"/>
      <c r="B17" s="11"/>
      <c r="C17" s="11"/>
      <c r="D17" s="11"/>
      <c r="E17" s="11"/>
      <c r="F17" s="28"/>
      <c r="G17" s="28"/>
      <c r="H17" s="29"/>
      <c r="I17" s="30"/>
      <c r="J17" s="181"/>
      <c r="K17" s="31"/>
      <c r="L17" s="31"/>
    </row>
    <row r="18" spans="1:12" ht="15.75">
      <c r="A18" s="11"/>
      <c r="B18" s="11"/>
      <c r="C18" s="11"/>
      <c r="D18" s="11"/>
      <c r="E18" s="11"/>
      <c r="F18" s="31"/>
      <c r="G18" s="31"/>
      <c r="H18" s="31"/>
      <c r="I18" s="11"/>
      <c r="J18" s="31"/>
      <c r="K18" s="31"/>
      <c r="L18" s="31"/>
    </row>
    <row r="19" spans="1:12" ht="18">
      <c r="A19" s="11"/>
      <c r="B19" s="12" t="s">
        <v>13</v>
      </c>
      <c r="C19" s="11"/>
      <c r="D19" s="11"/>
      <c r="E19" s="11"/>
      <c r="F19" s="32">
        <f>SUM('KLSE notes-30.9.07'!C19)</f>
        <v>307767</v>
      </c>
      <c r="G19" s="31"/>
      <c r="H19" s="32">
        <v>292023</v>
      </c>
      <c r="I19" s="11"/>
      <c r="J19" s="32">
        <f>SUM('KLSE notes-30.9.07'!F19)</f>
        <v>621738</v>
      </c>
      <c r="K19" s="33"/>
      <c r="L19" s="32">
        <v>561277</v>
      </c>
    </row>
    <row r="20" spans="1:12" ht="15.75">
      <c r="A20" s="11"/>
      <c r="B20" s="12"/>
      <c r="C20" s="11"/>
      <c r="D20" s="11"/>
      <c r="E20" s="11"/>
      <c r="F20" s="31"/>
      <c r="G20" s="31"/>
      <c r="H20" s="34"/>
      <c r="I20" s="11"/>
      <c r="J20" s="33"/>
      <c r="K20" s="33"/>
      <c r="L20" s="34"/>
    </row>
    <row r="21" spans="1:12" ht="15.75">
      <c r="A21" s="11"/>
      <c r="B21" s="12"/>
      <c r="C21" s="11"/>
      <c r="D21" s="11"/>
      <c r="E21" s="11"/>
      <c r="F21" s="31"/>
      <c r="G21" s="31"/>
      <c r="H21" s="34"/>
      <c r="I21" s="11"/>
      <c r="J21" s="33"/>
      <c r="K21" s="33"/>
      <c r="L21" s="34"/>
    </row>
    <row r="22" spans="1:12" ht="15.75">
      <c r="A22" s="11"/>
      <c r="B22" s="12" t="s">
        <v>14</v>
      </c>
      <c r="C22" s="11"/>
      <c r="D22" s="11"/>
      <c r="E22" s="11"/>
      <c r="F22" s="34">
        <f>SUM(F32-F28-F24-F26-F30)</f>
        <v>33550</v>
      </c>
      <c r="G22" s="31"/>
      <c r="H22" s="34">
        <v>28053</v>
      </c>
      <c r="I22" s="11"/>
      <c r="J22" s="34">
        <f>SUM(J32-J28-J24-J26-J30)</f>
        <v>62473</v>
      </c>
      <c r="K22" s="33"/>
      <c r="L22" s="34">
        <v>51420</v>
      </c>
    </row>
    <row r="23" spans="1:12" ht="15.75">
      <c r="A23" s="11"/>
      <c r="B23" s="12"/>
      <c r="C23" s="11"/>
      <c r="D23" s="11"/>
      <c r="E23" s="11"/>
      <c r="F23" s="31"/>
      <c r="G23" s="31"/>
      <c r="H23" s="34"/>
      <c r="I23" s="11"/>
      <c r="J23" s="33"/>
      <c r="K23" s="33"/>
      <c r="L23" s="34"/>
    </row>
    <row r="24" spans="1:12" ht="15.75">
      <c r="A24" s="11"/>
      <c r="B24" s="12" t="s">
        <v>15</v>
      </c>
      <c r="C24" s="11"/>
      <c r="D24" s="11"/>
      <c r="E24" s="11"/>
      <c r="F24" s="35">
        <v>-6301</v>
      </c>
      <c r="G24" s="31"/>
      <c r="H24" s="35">
        <v>-6553</v>
      </c>
      <c r="I24" s="11"/>
      <c r="J24" s="187">
        <v>-13130</v>
      </c>
      <c r="K24" s="33"/>
      <c r="L24" s="38">
        <v>-12071</v>
      </c>
    </row>
    <row r="25" spans="1:12" ht="15.75">
      <c r="A25" s="11"/>
      <c r="B25" s="12"/>
      <c r="C25" s="11"/>
      <c r="D25" s="11"/>
      <c r="E25" s="11"/>
      <c r="F25" s="35"/>
      <c r="G25" s="31"/>
      <c r="H25" s="35"/>
      <c r="I25" s="11"/>
      <c r="J25" s="175"/>
      <c r="K25" s="33"/>
      <c r="L25" s="35"/>
    </row>
    <row r="26" spans="1:12" ht="15.75">
      <c r="A26" s="11"/>
      <c r="B26" s="12" t="s">
        <v>16</v>
      </c>
      <c r="C26" s="11"/>
      <c r="D26" s="11"/>
      <c r="E26" s="11"/>
      <c r="F26" s="35">
        <v>432</v>
      </c>
      <c r="G26" s="31"/>
      <c r="H26" s="35">
        <v>170</v>
      </c>
      <c r="I26" s="11"/>
      <c r="J26" s="187">
        <v>507</v>
      </c>
      <c r="K26" s="33"/>
      <c r="L26" s="34">
        <v>245</v>
      </c>
    </row>
    <row r="27" spans="1:12" ht="15.75">
      <c r="A27" s="11"/>
      <c r="B27" s="12"/>
      <c r="C27" s="11"/>
      <c r="D27" s="11"/>
      <c r="E27" s="11"/>
      <c r="F27" s="31"/>
      <c r="G27" s="31"/>
      <c r="H27" s="35"/>
      <c r="I27" s="11"/>
      <c r="J27" s="175"/>
      <c r="K27" s="33"/>
      <c r="L27" s="35"/>
    </row>
    <row r="28" spans="1:12" ht="15.75">
      <c r="A28" s="11"/>
      <c r="B28" s="12" t="s">
        <v>17</v>
      </c>
      <c r="C28" s="11"/>
      <c r="D28" s="11"/>
      <c r="E28" s="11"/>
      <c r="F28" s="35">
        <v>-3176</v>
      </c>
      <c r="G28" s="31"/>
      <c r="H28" s="35">
        <v>-2303</v>
      </c>
      <c r="I28" s="11"/>
      <c r="J28" s="187">
        <v>-6921</v>
      </c>
      <c r="K28" s="33"/>
      <c r="L28" s="38">
        <v>-4986</v>
      </c>
    </row>
    <row r="29" spans="1:12" ht="15.75">
      <c r="A29" s="11"/>
      <c r="B29" s="12"/>
      <c r="C29" s="11"/>
      <c r="D29" s="11"/>
      <c r="E29" s="11"/>
      <c r="F29" s="31"/>
      <c r="G29" s="31"/>
      <c r="H29" s="35"/>
      <c r="I29" s="11"/>
      <c r="J29" s="175"/>
      <c r="K29" s="33"/>
      <c r="L29" s="35"/>
    </row>
    <row r="30" spans="1:12" ht="18">
      <c r="A30" s="11"/>
      <c r="B30" s="12" t="s">
        <v>207</v>
      </c>
      <c r="C30" s="11"/>
      <c r="D30" s="11"/>
      <c r="E30" s="11"/>
      <c r="F30" s="183">
        <v>89</v>
      </c>
      <c r="G30" s="31"/>
      <c r="H30" s="36">
        <v>157</v>
      </c>
      <c r="I30" s="11"/>
      <c r="J30" s="182">
        <v>201</v>
      </c>
      <c r="K30" s="33"/>
      <c r="L30" s="36">
        <v>328</v>
      </c>
    </row>
    <row r="31" spans="1:12" ht="15.75">
      <c r="A31" s="11"/>
      <c r="B31" s="12"/>
      <c r="C31" s="11"/>
      <c r="D31" s="11"/>
      <c r="E31" s="11"/>
      <c r="F31" s="31"/>
      <c r="G31" s="31"/>
      <c r="H31" s="34"/>
      <c r="I31" s="11"/>
      <c r="J31" s="175"/>
      <c r="K31" s="33"/>
      <c r="L31" s="34"/>
    </row>
    <row r="32" spans="1:12" ht="15.75">
      <c r="A32" s="11"/>
      <c r="B32" s="12" t="s">
        <v>18</v>
      </c>
      <c r="C32" s="11"/>
      <c r="D32" s="11"/>
      <c r="E32" s="11"/>
      <c r="F32" s="34">
        <v>24594</v>
      </c>
      <c r="G32" s="34"/>
      <c r="H32" s="34">
        <f>SUM(H22:H30)</f>
        <v>19524</v>
      </c>
      <c r="I32" s="11"/>
      <c r="J32" s="187">
        <v>43130</v>
      </c>
      <c r="K32" s="34"/>
      <c r="L32" s="34">
        <f>SUM(L22:L30)</f>
        <v>34936</v>
      </c>
    </row>
    <row r="33" spans="1:12" ht="15.75">
      <c r="A33" s="11"/>
      <c r="B33" s="12"/>
      <c r="C33" s="11"/>
      <c r="D33" s="11"/>
      <c r="E33" s="11"/>
      <c r="F33" s="31"/>
      <c r="G33" s="31"/>
      <c r="H33" s="34"/>
      <c r="I33" s="11"/>
      <c r="J33" s="175"/>
      <c r="K33" s="33"/>
      <c r="L33" s="34"/>
    </row>
    <row r="34" spans="1:12" ht="18">
      <c r="A34" s="11"/>
      <c r="B34" s="12" t="s">
        <v>19</v>
      </c>
      <c r="C34" s="11"/>
      <c r="D34" s="11"/>
      <c r="E34" s="11"/>
      <c r="F34" s="37">
        <v>-2065</v>
      </c>
      <c r="G34" s="31"/>
      <c r="H34" s="37">
        <v>-2312</v>
      </c>
      <c r="I34" s="11"/>
      <c r="J34" s="37">
        <f>SUM('[4]F6.05-Profit &amp; Loss-30.9.07-qtr'!$AG$37)/1000</f>
        <v>-4332.2499800000005</v>
      </c>
      <c r="K34" s="33"/>
      <c r="L34" s="183">
        <v>-4271</v>
      </c>
    </row>
    <row r="35" spans="1:12" ht="16.5" thickBot="1">
      <c r="A35" s="11"/>
      <c r="B35" s="12" t="s">
        <v>209</v>
      </c>
      <c r="C35" s="11"/>
      <c r="D35" s="11"/>
      <c r="E35" s="11"/>
      <c r="F35" s="186">
        <f>SUM(F32:F34)</f>
        <v>22529</v>
      </c>
      <c r="G35" s="34"/>
      <c r="H35" s="186">
        <f>SUM(H32:H34)</f>
        <v>17212</v>
      </c>
      <c r="I35" s="11"/>
      <c r="J35" s="186">
        <f>SUM(J32:J34)</f>
        <v>38797.75002</v>
      </c>
      <c r="K35" s="34"/>
      <c r="L35" s="186">
        <f>SUM(L32:L34)</f>
        <v>30665</v>
      </c>
    </row>
    <row r="36" spans="1:12" ht="16.5" thickTop="1">
      <c r="A36" s="11"/>
      <c r="B36" s="12"/>
      <c r="C36" s="11"/>
      <c r="D36" s="11"/>
      <c r="E36" s="11"/>
      <c r="F36" s="31"/>
      <c r="G36" s="31"/>
      <c r="H36" s="34"/>
      <c r="I36" s="11"/>
      <c r="J36" s="33"/>
      <c r="K36" s="33"/>
      <c r="L36" s="34"/>
    </row>
    <row r="37" spans="1:12" ht="15.75">
      <c r="A37" s="11"/>
      <c r="B37" s="12" t="s">
        <v>210</v>
      </c>
      <c r="C37" s="11"/>
      <c r="D37" s="11"/>
      <c r="E37" s="11"/>
      <c r="F37" s="31"/>
      <c r="G37" s="31"/>
      <c r="H37" s="34"/>
      <c r="I37" s="11"/>
      <c r="J37" s="33"/>
      <c r="K37" s="33"/>
      <c r="L37" s="34"/>
    </row>
    <row r="38" spans="1:12" ht="15.75">
      <c r="A38" s="11"/>
      <c r="B38" s="12" t="s">
        <v>211</v>
      </c>
      <c r="C38" s="11"/>
      <c r="D38" s="11"/>
      <c r="E38" s="11"/>
      <c r="F38" s="38">
        <f>SUM(F35-F39)</f>
        <v>20660</v>
      </c>
      <c r="G38" s="31"/>
      <c r="H38" s="34">
        <v>15445</v>
      </c>
      <c r="I38" s="11"/>
      <c r="J38" s="187">
        <f>SUM(J35-J39)</f>
        <v>36085.75002</v>
      </c>
      <c r="K38" s="33"/>
      <c r="L38" s="38">
        <v>27809</v>
      </c>
    </row>
    <row r="39" spans="1:12" ht="15.75">
      <c r="A39" s="11"/>
      <c r="B39" s="12" t="s">
        <v>212</v>
      </c>
      <c r="C39" s="11"/>
      <c r="D39" s="11"/>
      <c r="E39" s="11"/>
      <c r="F39" s="35">
        <v>1869</v>
      </c>
      <c r="G39" s="31"/>
      <c r="H39" s="38">
        <v>1767</v>
      </c>
      <c r="I39" s="11"/>
      <c r="J39" s="187">
        <v>2712</v>
      </c>
      <c r="K39" s="33"/>
      <c r="L39" s="38">
        <v>2856</v>
      </c>
    </row>
    <row r="40" spans="1:12" ht="15.75">
      <c r="A40" s="11"/>
      <c r="B40" s="12"/>
      <c r="C40" s="11"/>
      <c r="D40" s="11"/>
      <c r="E40" s="11"/>
      <c r="F40" s="31"/>
      <c r="G40" s="31"/>
      <c r="H40" s="51"/>
      <c r="I40" s="11"/>
      <c r="J40" s="33"/>
      <c r="K40" s="33"/>
      <c r="L40" s="37"/>
    </row>
    <row r="41" spans="1:12" ht="16.5" thickBot="1">
      <c r="A41" s="11"/>
      <c r="B41" s="12" t="s">
        <v>209</v>
      </c>
      <c r="C41" s="11"/>
      <c r="D41" s="11"/>
      <c r="E41" s="11"/>
      <c r="F41" s="39">
        <f>SUM(F38:F40)</f>
        <v>22529</v>
      </c>
      <c r="G41" s="31"/>
      <c r="H41" s="39">
        <f>SUM(H38:H40)</f>
        <v>17212</v>
      </c>
      <c r="I41" s="11"/>
      <c r="J41" s="39">
        <f>SUM(J38:J40)</f>
        <v>38797.75002</v>
      </c>
      <c r="K41" s="33"/>
      <c r="L41" s="39">
        <f>SUM(L38:L40)</f>
        <v>30665</v>
      </c>
    </row>
    <row r="42" spans="1:12" ht="16.5" thickTop="1">
      <c r="A42" s="11"/>
      <c r="B42" s="12"/>
      <c r="C42" s="11"/>
      <c r="D42" s="11"/>
      <c r="E42" s="11"/>
      <c r="F42" s="34"/>
      <c r="G42" s="31"/>
      <c r="H42" s="34"/>
      <c r="I42" s="11"/>
      <c r="J42" s="34"/>
      <c r="K42" s="33"/>
      <c r="L42" s="34"/>
    </row>
    <row r="43" spans="1:12" ht="16.5" thickBot="1">
      <c r="A43" s="11"/>
      <c r="B43" s="12" t="s">
        <v>208</v>
      </c>
      <c r="C43" s="11"/>
      <c r="D43" s="11"/>
      <c r="E43" s="11"/>
      <c r="F43" s="184">
        <v>220000</v>
      </c>
      <c r="G43" s="31"/>
      <c r="H43" s="184">
        <v>220000</v>
      </c>
      <c r="I43" s="11"/>
      <c r="J43" s="185">
        <f>SUM(F43)</f>
        <v>220000</v>
      </c>
      <c r="K43" s="33"/>
      <c r="L43" s="185">
        <v>220000</v>
      </c>
    </row>
    <row r="44" spans="1:12" ht="16.5" thickTop="1">
      <c r="A44" s="11"/>
      <c r="B44" s="12"/>
      <c r="C44" s="11"/>
      <c r="D44" s="11"/>
      <c r="E44" s="11"/>
      <c r="F44" s="38"/>
      <c r="G44" s="31"/>
      <c r="H44" s="38"/>
      <c r="I44" s="11"/>
      <c r="J44" s="33"/>
      <c r="K44" s="33"/>
      <c r="L44" s="33"/>
    </row>
    <row r="45" spans="1:12" ht="15.75">
      <c r="A45" s="11"/>
      <c r="B45" s="12" t="s">
        <v>20</v>
      </c>
      <c r="C45" s="11"/>
      <c r="D45" s="11"/>
      <c r="E45" s="11"/>
      <c r="F45" s="31"/>
      <c r="G45" s="31"/>
      <c r="H45" s="31"/>
      <c r="I45" s="11"/>
      <c r="J45" s="33"/>
      <c r="K45" s="33"/>
      <c r="L45" s="33"/>
    </row>
    <row r="46" spans="1:12" ht="16.5" thickBot="1">
      <c r="A46" s="11"/>
      <c r="B46" s="12" t="s">
        <v>21</v>
      </c>
      <c r="C46" s="11"/>
      <c r="D46" s="11"/>
      <c r="E46" s="11"/>
      <c r="F46" s="40">
        <f>SUM(F38/220000)*100</f>
        <v>9.39090909090909</v>
      </c>
      <c r="G46" s="41"/>
      <c r="H46" s="42">
        <f>SUM(H38/220000)*100</f>
        <v>7.020454545454545</v>
      </c>
      <c r="I46" s="43"/>
      <c r="J46" s="40">
        <f>SUM(J38/220000)*100</f>
        <v>16.402613645454544</v>
      </c>
      <c r="K46" s="41"/>
      <c r="L46" s="42">
        <f>SUM(L38/220000)*100</f>
        <v>12.640454545454546</v>
      </c>
    </row>
    <row r="47" spans="1:12" ht="16.5" thickTop="1">
      <c r="A47" s="11"/>
      <c r="B47" s="12"/>
      <c r="C47" s="11"/>
      <c r="D47" s="11"/>
      <c r="E47" s="11"/>
      <c r="F47" s="31"/>
      <c r="G47" s="31"/>
      <c r="H47" s="31"/>
      <c r="I47" s="11"/>
      <c r="J47" s="33"/>
      <c r="K47" s="33"/>
      <c r="L47" s="33"/>
    </row>
    <row r="48" spans="1:12" ht="16.5" thickBot="1">
      <c r="A48" s="11"/>
      <c r="B48" s="12" t="s">
        <v>22</v>
      </c>
      <c r="C48" s="11"/>
      <c r="D48" s="11"/>
      <c r="E48" s="11"/>
      <c r="F48" s="44" t="s">
        <v>23</v>
      </c>
      <c r="G48" s="31"/>
      <c r="H48" s="44" t="s">
        <v>23</v>
      </c>
      <c r="I48" s="11"/>
      <c r="J48" s="45" t="str">
        <f>'[1]Condensed PL-31.3.2005-final'!F44</f>
        <v>NA</v>
      </c>
      <c r="K48" s="33"/>
      <c r="L48" s="45" t="s">
        <v>23</v>
      </c>
    </row>
    <row r="49" spans="1:12" ht="16.5" thickTop="1">
      <c r="A49" s="11"/>
      <c r="B49" s="11"/>
      <c r="C49" s="11"/>
      <c r="D49" s="11"/>
      <c r="E49" s="11"/>
      <c r="F49" s="46"/>
      <c r="G49" s="46"/>
      <c r="H49" s="47"/>
      <c r="I49" s="30"/>
      <c r="J49" s="48"/>
      <c r="K49" s="48"/>
      <c r="L49" s="49"/>
    </row>
    <row r="50" spans="1:12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5.75">
      <c r="A51" s="9"/>
      <c r="B51" s="11" t="s">
        <v>237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5.75">
      <c r="A52" s="9"/>
      <c r="B52" s="11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5.75">
      <c r="A53" s="9"/>
      <c r="B53" s="11" t="s">
        <v>24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2:12" ht="1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2:12" ht="1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2:12" ht="1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2" ht="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</sheetData>
  <sheetProtection password="DF0A" sheet="1" objects="1" scenarios="1"/>
  <mergeCells count="2">
    <mergeCell ref="F10:H10"/>
    <mergeCell ref="J10:L10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0">
      <pane xSplit="4" ySplit="2" topLeftCell="E12" activePane="bottomRight" state="frozen"/>
      <selection pane="topLeft" activeCell="A10" sqref="A10"/>
      <selection pane="topRight" activeCell="E10" sqref="E10"/>
      <selection pane="bottomLeft" activeCell="A12" sqref="A12"/>
      <selection pane="bottomRight" activeCell="F16" sqref="F16"/>
    </sheetView>
  </sheetViews>
  <sheetFormatPr defaultColWidth="9.140625" defaultRowHeight="12.75"/>
  <cols>
    <col min="7" max="7" width="15.28125" style="0" customWidth="1"/>
    <col min="8" max="8" width="11.8515625" style="0" customWidth="1"/>
    <col min="10" max="10" width="11.28125" style="0" customWidth="1"/>
  </cols>
  <sheetData>
    <row r="1" ht="18.75">
      <c r="A1" s="50" t="s">
        <v>25</v>
      </c>
    </row>
    <row r="2" ht="15.75">
      <c r="A2" s="10" t="s">
        <v>3</v>
      </c>
    </row>
    <row r="3" ht="15.75">
      <c r="A3" s="11"/>
    </row>
    <row r="4" ht="18">
      <c r="A4" s="3" t="s">
        <v>1</v>
      </c>
    </row>
    <row r="6" ht="18.75">
      <c r="A6" s="52" t="s">
        <v>271</v>
      </c>
    </row>
    <row r="7" spans="1:10" ht="18.75">
      <c r="A7" s="52"/>
      <c r="J7" s="53"/>
    </row>
    <row r="8" spans="8:10" ht="14.25">
      <c r="H8" s="53" t="s">
        <v>26</v>
      </c>
      <c r="I8" s="53"/>
      <c r="J8" s="53" t="s">
        <v>26</v>
      </c>
    </row>
    <row r="9" spans="7:10" ht="14.25">
      <c r="G9" s="54"/>
      <c r="H9" s="53" t="s">
        <v>253</v>
      </c>
      <c r="I9" s="55"/>
      <c r="J9" s="53" t="s">
        <v>225</v>
      </c>
    </row>
    <row r="10" spans="8:10" ht="14.25">
      <c r="H10" s="53" t="s">
        <v>2</v>
      </c>
      <c r="I10" s="53"/>
      <c r="J10" s="53" t="s">
        <v>2</v>
      </c>
    </row>
    <row r="11" spans="2:10" ht="20.25">
      <c r="B11" s="176" t="s">
        <v>186</v>
      </c>
      <c r="H11" s="53" t="s">
        <v>243</v>
      </c>
      <c r="J11" s="53" t="s">
        <v>234</v>
      </c>
    </row>
    <row r="13" spans="2:10" ht="18.75">
      <c r="B13" s="165" t="s">
        <v>27</v>
      </c>
      <c r="H13" s="211">
        <v>318989</v>
      </c>
      <c r="J13" s="218">
        <v>286162</v>
      </c>
    </row>
    <row r="14" spans="2:10" ht="18.75">
      <c r="B14" s="165" t="s">
        <v>29</v>
      </c>
      <c r="H14" s="207">
        <v>795</v>
      </c>
      <c r="J14" s="187">
        <v>427</v>
      </c>
    </row>
    <row r="15" spans="2:10" ht="18.75">
      <c r="B15" s="165" t="s">
        <v>188</v>
      </c>
      <c r="H15" s="207">
        <v>14614</v>
      </c>
      <c r="J15" s="187">
        <v>14578</v>
      </c>
    </row>
    <row r="16" spans="2:10" ht="18.75">
      <c r="B16" s="165" t="s">
        <v>238</v>
      </c>
      <c r="H16" s="207">
        <v>50209</v>
      </c>
      <c r="J16" s="187">
        <v>49662</v>
      </c>
    </row>
    <row r="17" spans="2:10" ht="18.75">
      <c r="B17" s="165" t="s">
        <v>187</v>
      </c>
      <c r="H17" s="207">
        <v>10338</v>
      </c>
      <c r="J17" s="187">
        <v>8903</v>
      </c>
    </row>
    <row r="18" spans="2:10" ht="18.75">
      <c r="B18" s="165" t="s">
        <v>28</v>
      </c>
      <c r="H18" s="207">
        <v>3127</v>
      </c>
      <c r="J18" s="187">
        <v>3449</v>
      </c>
    </row>
    <row r="19" spans="2:10" ht="18.75">
      <c r="B19" s="165" t="s">
        <v>221</v>
      </c>
      <c r="H19" s="207">
        <v>49</v>
      </c>
      <c r="J19" s="187">
        <v>103</v>
      </c>
    </row>
    <row r="20" spans="2:10" ht="18.75">
      <c r="B20" s="165" t="s">
        <v>183</v>
      </c>
      <c r="H20" s="207">
        <v>158</v>
      </c>
      <c r="J20" s="187">
        <v>61</v>
      </c>
    </row>
    <row r="21" spans="2:10" ht="18.75">
      <c r="B21" s="165" t="s">
        <v>180</v>
      </c>
      <c r="H21" s="208">
        <v>3289</v>
      </c>
      <c r="J21" s="219">
        <v>2855</v>
      </c>
    </row>
    <row r="22" spans="2:10" ht="18">
      <c r="B22" s="3" t="s">
        <v>239</v>
      </c>
      <c r="H22" s="205">
        <f>SUM(H13:H21)</f>
        <v>401568</v>
      </c>
      <c r="J22" s="220">
        <f>SUM(J13:J21)</f>
        <v>366200</v>
      </c>
    </row>
    <row r="24" ht="20.25">
      <c r="B24" s="178" t="s">
        <v>30</v>
      </c>
    </row>
    <row r="25" spans="2:10" ht="18">
      <c r="B25" s="177" t="s">
        <v>231</v>
      </c>
      <c r="H25" s="206">
        <v>115725</v>
      </c>
      <c r="J25" s="218">
        <v>92116</v>
      </c>
    </row>
    <row r="26" spans="2:10" ht="18">
      <c r="B26" s="177" t="s">
        <v>251</v>
      </c>
      <c r="H26" s="207">
        <v>32474</v>
      </c>
      <c r="J26" s="187">
        <f>SUM(137530-J25)</f>
        <v>45414</v>
      </c>
    </row>
    <row r="27" spans="2:10" ht="18">
      <c r="B27" s="177" t="s">
        <v>31</v>
      </c>
      <c r="H27" s="207">
        <v>120141</v>
      </c>
      <c r="J27" s="187">
        <v>120139</v>
      </c>
    </row>
    <row r="28" spans="2:10" ht="18">
      <c r="B28" s="177" t="s">
        <v>189</v>
      </c>
      <c r="F28" s="177"/>
      <c r="H28" s="207">
        <v>16565</v>
      </c>
      <c r="J28" s="187">
        <v>15615</v>
      </c>
    </row>
    <row r="29" spans="2:10" ht="18">
      <c r="B29" s="177" t="s">
        <v>240</v>
      </c>
      <c r="H29" s="207">
        <v>3743</v>
      </c>
      <c r="J29" s="187">
        <v>3047</v>
      </c>
    </row>
    <row r="30" spans="2:10" ht="18">
      <c r="B30" s="177" t="s">
        <v>241</v>
      </c>
      <c r="H30" s="208">
        <v>37755</v>
      </c>
      <c r="J30" s="219">
        <v>28312</v>
      </c>
    </row>
    <row r="31" spans="8:10" ht="12.75">
      <c r="H31" s="213">
        <f>SUM(H25:H30)</f>
        <v>326403</v>
      </c>
      <c r="J31" s="213">
        <f>SUM(J25:J30)</f>
        <v>304643</v>
      </c>
    </row>
    <row r="32" spans="2:10" ht="21" thickBot="1">
      <c r="B32" s="176" t="s">
        <v>190</v>
      </c>
      <c r="H32" s="201">
        <f>SUM(H31+H22)</f>
        <v>727971</v>
      </c>
      <c r="J32" s="201">
        <f>SUM(J31+J22)</f>
        <v>670843</v>
      </c>
    </row>
    <row r="33" ht="13.5" thickTop="1"/>
    <row r="34" ht="18.75">
      <c r="B34" s="52"/>
    </row>
    <row r="35" ht="20.25">
      <c r="B35" s="176" t="s">
        <v>191</v>
      </c>
    </row>
    <row r="37" ht="20.25">
      <c r="B37" s="176" t="s">
        <v>197</v>
      </c>
    </row>
    <row r="38" spans="2:10" ht="15">
      <c r="B38" s="9" t="s">
        <v>198</v>
      </c>
      <c r="H38" s="206">
        <v>110000</v>
      </c>
      <c r="J38" s="218">
        <v>110000</v>
      </c>
    </row>
    <row r="39" spans="2:10" ht="15">
      <c r="B39" s="9" t="s">
        <v>199</v>
      </c>
      <c r="H39" s="208">
        <v>207845</v>
      </c>
      <c r="J39" s="219">
        <v>187798</v>
      </c>
    </row>
    <row r="40" spans="2:10" ht="18.75">
      <c r="B40" s="52" t="s">
        <v>192</v>
      </c>
      <c r="H40" s="207">
        <f>SUM(H38:H39)</f>
        <v>317845</v>
      </c>
      <c r="J40" s="207">
        <f>SUM(J38:J39)</f>
        <v>297798</v>
      </c>
    </row>
    <row r="41" spans="2:10" ht="15">
      <c r="B41" s="9" t="s">
        <v>200</v>
      </c>
      <c r="H41" s="208">
        <v>28283</v>
      </c>
      <c r="J41" s="212">
        <v>25501</v>
      </c>
    </row>
    <row r="42" spans="2:10" ht="20.25">
      <c r="B42" s="176" t="s">
        <v>193</v>
      </c>
      <c r="H42" s="200">
        <f>SUM(H40:H41)</f>
        <v>346128</v>
      </c>
      <c r="J42" s="202">
        <f>SUM(J40:J41)</f>
        <v>323299</v>
      </c>
    </row>
    <row r="44" ht="20.25">
      <c r="B44" s="176" t="s">
        <v>194</v>
      </c>
    </row>
    <row r="45" spans="2:10" ht="15">
      <c r="B45" s="9" t="s">
        <v>201</v>
      </c>
      <c r="G45" s="189"/>
      <c r="H45" s="206">
        <v>63714</v>
      </c>
      <c r="J45" s="218">
        <v>61624</v>
      </c>
    </row>
    <row r="46" spans="2:10" ht="15">
      <c r="B46" s="9" t="s">
        <v>202</v>
      </c>
      <c r="H46" s="208">
        <v>26066</v>
      </c>
      <c r="J46" s="219">
        <v>26151</v>
      </c>
    </row>
    <row r="47" spans="2:10" ht="15">
      <c r="B47" s="59"/>
      <c r="F47" s="60"/>
      <c r="G47" s="56"/>
      <c r="H47" s="200">
        <f>SUM(H45:H46)</f>
        <v>89780</v>
      </c>
      <c r="J47" s="200">
        <f>SUM(J45:J46)</f>
        <v>87775</v>
      </c>
    </row>
    <row r="48" ht="15">
      <c r="B48" s="61"/>
    </row>
    <row r="49" ht="20.25">
      <c r="B49" s="178" t="s">
        <v>32</v>
      </c>
    </row>
    <row r="50" spans="2:10" ht="15">
      <c r="B50" s="9" t="s">
        <v>203</v>
      </c>
      <c r="H50" s="206">
        <v>65326</v>
      </c>
      <c r="J50" s="218">
        <v>55427</v>
      </c>
    </row>
    <row r="51" spans="2:10" ht="15">
      <c r="B51" s="9" t="s">
        <v>204</v>
      </c>
      <c r="H51" s="207">
        <v>223562</v>
      </c>
      <c r="J51" s="187">
        <v>203203</v>
      </c>
    </row>
    <row r="52" spans="2:10" ht="15">
      <c r="B52" s="9" t="s">
        <v>205</v>
      </c>
      <c r="H52" s="208">
        <v>3175</v>
      </c>
      <c r="J52" s="219">
        <v>1139</v>
      </c>
    </row>
    <row r="53" spans="8:10" ht="12.75">
      <c r="H53" s="213">
        <f>SUM(H50:H52)</f>
        <v>292063</v>
      </c>
      <c r="J53" s="221">
        <f>SUM(J50:J52)</f>
        <v>259769</v>
      </c>
    </row>
    <row r="54" spans="2:10" ht="20.25">
      <c r="B54" s="176" t="s">
        <v>195</v>
      </c>
      <c r="H54" s="200">
        <f>SUM(H53+H47)</f>
        <v>381843</v>
      </c>
      <c r="J54" s="200">
        <f>SUM(J53+J47)</f>
        <v>347544</v>
      </c>
    </row>
    <row r="55" spans="2:10" ht="21" thickBot="1">
      <c r="B55" s="176" t="s">
        <v>196</v>
      </c>
      <c r="H55" s="203">
        <f>SUM(H54+H42)</f>
        <v>727971</v>
      </c>
      <c r="J55" s="203">
        <f>SUM(J54+J42)</f>
        <v>670843</v>
      </c>
    </row>
    <row r="56" ht="13.5" thickTop="1"/>
    <row r="57" spans="2:10" ht="13.5" thickBot="1">
      <c r="B57" t="s">
        <v>182</v>
      </c>
      <c r="H57" s="204">
        <f>SUM(H40)/220000</f>
        <v>1.44475</v>
      </c>
      <c r="J57" s="204">
        <f>SUM(J40)/220000</f>
        <v>1.3536272727272727</v>
      </c>
    </row>
    <row r="58" ht="13.5" thickTop="1"/>
    <row r="59" spans="8:10" ht="12.75">
      <c r="H59" s="189">
        <f>SUM(H32-H55)</f>
        <v>0</v>
      </c>
      <c r="J59" s="189">
        <f>SUM(J32-J55)</f>
        <v>0</v>
      </c>
    </row>
    <row r="60" ht="14.25">
      <c r="B60" s="5"/>
    </row>
    <row r="61" spans="8:10" ht="17.25" hidden="1">
      <c r="H61" s="64" t="e">
        <f>SUM(H41-#REF!)</f>
        <v>#REF!</v>
      </c>
      <c r="I61" s="64"/>
      <c r="J61" s="64" t="e">
        <f>SUM(J41-#REF!)</f>
        <v>#REF!</v>
      </c>
    </row>
    <row r="63" ht="15.75">
      <c r="A63" s="11" t="s">
        <v>242</v>
      </c>
    </row>
    <row r="64" ht="15.75">
      <c r="A64" s="11" t="s">
        <v>222</v>
      </c>
    </row>
    <row r="65" spans="8:10" ht="15">
      <c r="H65" s="168"/>
      <c r="I65" s="60"/>
      <c r="J65" s="7"/>
    </row>
  </sheetData>
  <sheetProtection password="DF0A" sheet="1" objects="1" scenarios="1"/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4">
      <pane xSplit="4" ySplit="6" topLeftCell="H17" activePane="bottomRight" state="frozen"/>
      <selection pane="topLeft" activeCell="A4" sqref="A4"/>
      <selection pane="topRight" activeCell="E4" sqref="E4"/>
      <selection pane="bottomLeft" activeCell="A10" sqref="A10"/>
      <selection pane="bottomRight" activeCell="L6" sqref="L6"/>
    </sheetView>
  </sheetViews>
  <sheetFormatPr defaultColWidth="9.140625" defaultRowHeight="12.75"/>
  <cols>
    <col min="5" max="5" width="15.00390625" style="0" customWidth="1"/>
    <col min="6" max="7" width="18.28125" style="0" customWidth="1"/>
    <col min="8" max="8" width="14.7109375" style="0" customWidth="1"/>
    <col min="9" max="9" width="15.140625" style="0" customWidth="1"/>
    <col min="10" max="10" width="12.00390625" style="0" customWidth="1"/>
    <col min="11" max="11" width="12.421875" style="0" customWidth="1"/>
  </cols>
  <sheetData>
    <row r="1" ht="19.5">
      <c r="A1" s="66" t="s">
        <v>33</v>
      </c>
    </row>
    <row r="2" ht="15">
      <c r="A2" s="67" t="s">
        <v>3</v>
      </c>
    </row>
    <row r="4" ht="18">
      <c r="A4" s="3" t="s">
        <v>252</v>
      </c>
    </row>
    <row r="7" ht="15.75">
      <c r="A7" s="12" t="s">
        <v>272</v>
      </c>
    </row>
    <row r="9" spans="5:11" ht="38.25">
      <c r="E9" s="188" t="s">
        <v>219</v>
      </c>
      <c r="F9" s="188" t="s">
        <v>169</v>
      </c>
      <c r="G9" s="188" t="s">
        <v>230</v>
      </c>
      <c r="H9" s="188" t="s">
        <v>218</v>
      </c>
      <c r="I9" s="192" t="s">
        <v>217</v>
      </c>
      <c r="J9" s="188" t="s">
        <v>220</v>
      </c>
      <c r="K9" s="193" t="s">
        <v>193</v>
      </c>
    </row>
    <row r="10" spans="5:9" ht="12.75">
      <c r="E10" s="54"/>
      <c r="F10" s="54"/>
      <c r="G10" s="54"/>
      <c r="H10" s="54"/>
      <c r="I10" s="54"/>
    </row>
    <row r="11" ht="12.75">
      <c r="I11" s="194"/>
    </row>
    <row r="12" ht="12.75">
      <c r="I12" s="194"/>
    </row>
    <row r="13" spans="5:11" ht="12.75">
      <c r="E13" s="54" t="s">
        <v>2</v>
      </c>
      <c r="F13" s="54" t="s">
        <v>2</v>
      </c>
      <c r="G13" s="54" t="s">
        <v>2</v>
      </c>
      <c r="H13" s="54" t="s">
        <v>2</v>
      </c>
      <c r="I13" s="195" t="s">
        <v>2</v>
      </c>
      <c r="J13" s="54" t="s">
        <v>2</v>
      </c>
      <c r="K13" s="195" t="s">
        <v>2</v>
      </c>
    </row>
    <row r="14" spans="1:11" ht="15">
      <c r="A14" t="s">
        <v>244</v>
      </c>
      <c r="E14" s="73">
        <v>110000</v>
      </c>
      <c r="F14" s="56">
        <v>40346</v>
      </c>
      <c r="G14" s="227">
        <v>-11</v>
      </c>
      <c r="H14" s="56">
        <v>147463</v>
      </c>
      <c r="I14" s="196">
        <f aca="true" t="shared" si="0" ref="I14:I21">SUM(E14:H14)</f>
        <v>297798</v>
      </c>
      <c r="J14" s="167">
        <v>25501</v>
      </c>
      <c r="K14" s="196">
        <f>SUM(I14:J14)</f>
        <v>323299</v>
      </c>
    </row>
    <row r="15" spans="5:11" ht="15">
      <c r="E15" s="56"/>
      <c r="H15" s="58"/>
      <c r="I15" s="197"/>
      <c r="K15" s="194"/>
    </row>
    <row r="16" spans="1:11" ht="12.75">
      <c r="A16" t="s">
        <v>170</v>
      </c>
      <c r="I16" s="196">
        <f t="shared" si="0"/>
        <v>0</v>
      </c>
      <c r="K16" s="194"/>
    </row>
    <row r="17" spans="1:11" ht="15">
      <c r="A17" t="s">
        <v>171</v>
      </c>
      <c r="E17" s="7">
        <v>0</v>
      </c>
      <c r="H17" s="56">
        <f>SUM('Condensed PL-30.9.2007'!J38)</f>
        <v>36085.75002</v>
      </c>
      <c r="I17" s="196">
        <f t="shared" si="0"/>
        <v>36085.75002</v>
      </c>
      <c r="J17" s="157">
        <f>SUM('Condensed PL-30.9.2007'!J39)</f>
        <v>2712</v>
      </c>
      <c r="K17" s="196">
        <f aca="true" t="shared" si="1" ref="K17:K22">SUM(I17:J17)</f>
        <v>38797.75002</v>
      </c>
    </row>
    <row r="18" spans="1:11" ht="15">
      <c r="A18" t="s">
        <v>274</v>
      </c>
      <c r="E18" s="7"/>
      <c r="G18" s="167">
        <v>21</v>
      </c>
      <c r="H18" s="56"/>
      <c r="I18" s="196">
        <f t="shared" si="0"/>
        <v>21</v>
      </c>
      <c r="J18" s="157"/>
      <c r="K18" s="196">
        <f t="shared" si="1"/>
        <v>21</v>
      </c>
    </row>
    <row r="19" spans="1:11" ht="15">
      <c r="A19" t="s">
        <v>247</v>
      </c>
      <c r="E19" s="56">
        <v>0</v>
      </c>
      <c r="F19" s="167"/>
      <c r="G19" s="167"/>
      <c r="H19" s="58"/>
      <c r="I19" s="198">
        <f t="shared" si="0"/>
        <v>0</v>
      </c>
      <c r="J19" s="167">
        <v>2707</v>
      </c>
      <c r="K19" s="196">
        <f t="shared" si="1"/>
        <v>2707</v>
      </c>
    </row>
    <row r="20" spans="1:11" ht="15">
      <c r="A20" t="s">
        <v>248</v>
      </c>
      <c r="E20" s="56"/>
      <c r="F20" s="167"/>
      <c r="G20" s="167"/>
      <c r="H20" s="58"/>
      <c r="I20" s="198"/>
      <c r="J20" s="167">
        <v>-2637</v>
      </c>
      <c r="K20" s="198">
        <f t="shared" si="1"/>
        <v>-2637</v>
      </c>
    </row>
    <row r="21" spans="1:11" ht="15">
      <c r="A21" t="s">
        <v>175</v>
      </c>
      <c r="E21" s="7"/>
      <c r="H21" s="166">
        <v>-16060</v>
      </c>
      <c r="I21" s="198">
        <f t="shared" si="0"/>
        <v>-16060</v>
      </c>
      <c r="J21" s="167"/>
      <c r="K21" s="198">
        <f t="shared" si="1"/>
        <v>-16060</v>
      </c>
    </row>
    <row r="22" spans="9:11" ht="12.75">
      <c r="I22" s="196"/>
      <c r="K22" s="196">
        <f t="shared" si="1"/>
        <v>0</v>
      </c>
    </row>
    <row r="23" spans="1:11" ht="15.75" thickBot="1">
      <c r="A23" t="s">
        <v>273</v>
      </c>
      <c r="B23" s="61"/>
      <c r="E23" s="217">
        <f aca="true" t="shared" si="2" ref="E23:K23">SUM(E14:E22)</f>
        <v>110000</v>
      </c>
      <c r="F23" s="217">
        <f t="shared" si="2"/>
        <v>40346</v>
      </c>
      <c r="G23" s="217">
        <f t="shared" si="2"/>
        <v>10</v>
      </c>
      <c r="H23" s="217">
        <f t="shared" si="2"/>
        <v>167488.75002</v>
      </c>
      <c r="I23" s="217">
        <f t="shared" si="2"/>
        <v>317844.75002</v>
      </c>
      <c r="J23" s="217">
        <f t="shared" si="2"/>
        <v>28283</v>
      </c>
      <c r="K23" s="217">
        <f t="shared" si="2"/>
        <v>346127.75002</v>
      </c>
    </row>
    <row r="24" ht="13.5" thickTop="1"/>
    <row r="25" spans="8:11" ht="12.75">
      <c r="H25" s="60"/>
      <c r="I25" s="167"/>
      <c r="J25" s="13"/>
      <c r="K25" s="13"/>
    </row>
    <row r="26" spans="8:11" ht="12.75">
      <c r="H26" s="169"/>
      <c r="I26" s="169"/>
      <c r="J26" s="169"/>
      <c r="K26" s="169"/>
    </row>
    <row r="35" ht="15.75">
      <c r="A35" s="11" t="s">
        <v>245</v>
      </c>
    </row>
    <row r="36" ht="15.75">
      <c r="A36" s="11" t="s">
        <v>222</v>
      </c>
    </row>
    <row r="37" ht="15">
      <c r="A37" s="65"/>
    </row>
  </sheetData>
  <sheetProtection password="DF0A" sheet="1" objects="1" scenarios="1"/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4"/>
  <sheetViews>
    <sheetView zoomScale="75" zoomScaleNormal="75" workbookViewId="0" topLeftCell="B40">
      <selection activeCell="G45" sqref="G45"/>
    </sheetView>
  </sheetViews>
  <sheetFormatPr defaultColWidth="9.140625" defaultRowHeight="12.75"/>
  <cols>
    <col min="2" max="2" width="36.57421875" style="0" customWidth="1"/>
    <col min="3" max="3" width="22.421875" style="0" customWidth="1"/>
    <col min="4" max="4" width="22.00390625" style="0" customWidth="1"/>
    <col min="5" max="5" width="12.00390625" style="0" customWidth="1"/>
    <col min="6" max="6" width="23.7109375" style="0" customWidth="1"/>
    <col min="7" max="7" width="24.421875" style="0" customWidth="1"/>
    <col min="8" max="8" width="14.00390625" style="0" customWidth="1"/>
    <col min="12" max="12" width="10.28125" style="0" customWidth="1"/>
  </cols>
  <sheetData>
    <row r="1" ht="19.5">
      <c r="A1" s="66" t="s">
        <v>33</v>
      </c>
    </row>
    <row r="2" ht="15">
      <c r="A2" s="67" t="s">
        <v>3</v>
      </c>
    </row>
    <row r="3" ht="18">
      <c r="A3" s="3" t="s">
        <v>252</v>
      </c>
    </row>
    <row r="4" ht="15">
      <c r="A4" s="67"/>
    </row>
    <row r="5" ht="12.75">
      <c r="A5" s="68" t="s">
        <v>81</v>
      </c>
    </row>
    <row r="6" spans="4:6" ht="12.75">
      <c r="D6" s="54"/>
      <c r="E6" s="54"/>
      <c r="F6" s="54"/>
    </row>
    <row r="7" spans="1:2" ht="18.75">
      <c r="A7" s="2" t="s">
        <v>82</v>
      </c>
      <c r="B7" s="69" t="s">
        <v>172</v>
      </c>
    </row>
    <row r="8" spans="1:2" ht="14.25">
      <c r="A8" s="53"/>
      <c r="B8" s="77"/>
    </row>
    <row r="9" spans="2:8" ht="14.25">
      <c r="B9" s="78"/>
      <c r="C9" s="79" t="s">
        <v>83</v>
      </c>
      <c r="D9" s="79" t="s">
        <v>84</v>
      </c>
      <c r="E9" s="79" t="s">
        <v>85</v>
      </c>
      <c r="F9" s="80" t="s">
        <v>86</v>
      </c>
      <c r="G9" s="80" t="s">
        <v>0</v>
      </c>
      <c r="H9" s="81" t="s">
        <v>85</v>
      </c>
    </row>
    <row r="10" spans="2:8" ht="14.25">
      <c r="B10" s="82"/>
      <c r="C10" s="83" t="s">
        <v>87</v>
      </c>
      <c r="D10" s="83" t="s">
        <v>88</v>
      </c>
      <c r="E10" s="83" t="s">
        <v>89</v>
      </c>
      <c r="F10" s="84" t="s">
        <v>90</v>
      </c>
      <c r="G10" s="84" t="s">
        <v>91</v>
      </c>
      <c r="H10" s="85" t="s">
        <v>89</v>
      </c>
    </row>
    <row r="11" spans="2:8" ht="14.25">
      <c r="B11" s="82"/>
      <c r="C11" s="86"/>
      <c r="D11" s="83" t="s">
        <v>87</v>
      </c>
      <c r="E11" s="83"/>
      <c r="F11" s="84"/>
      <c r="G11" s="84" t="s">
        <v>92</v>
      </c>
      <c r="H11" s="4"/>
    </row>
    <row r="12" spans="2:8" ht="14.25">
      <c r="B12" s="78"/>
      <c r="C12" s="79" t="s">
        <v>255</v>
      </c>
      <c r="D12" s="79" t="s">
        <v>256</v>
      </c>
      <c r="E12" s="79"/>
      <c r="F12" s="79" t="s">
        <v>232</v>
      </c>
      <c r="G12" s="79" t="s">
        <v>295</v>
      </c>
      <c r="H12" s="4"/>
    </row>
    <row r="13" spans="2:8" ht="14.25">
      <c r="B13" s="87"/>
      <c r="C13" s="88" t="s">
        <v>253</v>
      </c>
      <c r="D13" s="88" t="s">
        <v>254</v>
      </c>
      <c r="E13" s="88"/>
      <c r="F13" s="88" t="s">
        <v>253</v>
      </c>
      <c r="G13" s="88" t="s">
        <v>254</v>
      </c>
      <c r="H13" s="4"/>
    </row>
    <row r="14" spans="2:8" ht="18.75">
      <c r="B14" s="89"/>
      <c r="C14" s="90" t="s">
        <v>93</v>
      </c>
      <c r="D14" s="90" t="s">
        <v>93</v>
      </c>
      <c r="E14" s="91"/>
      <c r="F14" s="92" t="s">
        <v>93</v>
      </c>
      <c r="G14" s="92" t="s">
        <v>93</v>
      </c>
      <c r="H14" s="4"/>
    </row>
    <row r="15" spans="2:8" ht="14.25">
      <c r="B15" s="93"/>
      <c r="C15" s="91" t="s">
        <v>2</v>
      </c>
      <c r="D15" s="91" t="s">
        <v>2</v>
      </c>
      <c r="E15" s="91"/>
      <c r="F15" s="94" t="s">
        <v>2</v>
      </c>
      <c r="G15" s="91" t="s">
        <v>2</v>
      </c>
      <c r="H15" s="4"/>
    </row>
    <row r="16" spans="2:8" ht="15">
      <c r="B16" s="93" t="s">
        <v>94</v>
      </c>
      <c r="C16" s="57">
        <v>65879</v>
      </c>
      <c r="D16" s="57">
        <v>61186</v>
      </c>
      <c r="E16" s="95">
        <f>SUM(C16-D16)/D16</f>
        <v>0.0767005524139509</v>
      </c>
      <c r="F16" s="57">
        <v>135780</v>
      </c>
      <c r="G16" s="57">
        <v>121075</v>
      </c>
      <c r="H16" s="95">
        <f>SUM(F16-G16)/G16</f>
        <v>0.12145364443526739</v>
      </c>
    </row>
    <row r="17" spans="2:8" ht="15">
      <c r="B17" s="93" t="s">
        <v>95</v>
      </c>
      <c r="C17" s="57">
        <v>68008</v>
      </c>
      <c r="D17" s="57">
        <v>50186</v>
      </c>
      <c r="E17" s="96">
        <f>SUM(C17-D17)/D17</f>
        <v>0.3551189574781812</v>
      </c>
      <c r="F17" s="57">
        <v>126852</v>
      </c>
      <c r="G17" s="57">
        <v>104761</v>
      </c>
      <c r="H17" s="96">
        <f>SUM(F17-G17)/G17</f>
        <v>0.21087045751758765</v>
      </c>
    </row>
    <row r="18" spans="2:8" ht="17.25">
      <c r="B18" s="93" t="s">
        <v>96</v>
      </c>
      <c r="C18" s="97">
        <v>173880</v>
      </c>
      <c r="D18" s="97">
        <v>180651</v>
      </c>
      <c r="E18" s="96">
        <f>SUM(C18-D18)/D18</f>
        <v>-0.03748110998555225</v>
      </c>
      <c r="F18" s="57">
        <v>359106</v>
      </c>
      <c r="G18" s="57">
        <v>335441</v>
      </c>
      <c r="H18" s="96">
        <f>SUM(F18-G18)/G18</f>
        <v>0.07054891918399957</v>
      </c>
    </row>
    <row r="19" spans="2:8" ht="18" thickBot="1">
      <c r="B19" s="93" t="s">
        <v>68</v>
      </c>
      <c r="C19" s="98">
        <f>SUM(C16:C18)</f>
        <v>307767</v>
      </c>
      <c r="D19" s="99">
        <f>SUM(D16:D18)</f>
        <v>292023</v>
      </c>
      <c r="E19" s="170">
        <f>SUM(C19-D19)/D19</f>
        <v>0.05391356160302442</v>
      </c>
      <c r="F19" s="101">
        <f>SUM(F16:F18)</f>
        <v>621738</v>
      </c>
      <c r="G19" s="102">
        <f>SUM(G16:G18)</f>
        <v>561277</v>
      </c>
      <c r="H19" s="170">
        <f>SUM(F19-G19)/G19</f>
        <v>0.10772043037573248</v>
      </c>
    </row>
    <row r="20" spans="2:8" ht="13.5" thickTop="1">
      <c r="B20" s="103"/>
      <c r="C20" s="6"/>
      <c r="D20" s="104"/>
      <c r="E20" s="104"/>
      <c r="F20" s="105"/>
      <c r="G20" s="104"/>
      <c r="H20" s="4"/>
    </row>
    <row r="21" spans="2:8" ht="14.25">
      <c r="B21" s="93"/>
      <c r="C21" s="79" t="s">
        <v>255</v>
      </c>
      <c r="D21" s="79" t="s">
        <v>256</v>
      </c>
      <c r="E21" s="79"/>
      <c r="F21" s="79" t="s">
        <v>232</v>
      </c>
      <c r="G21" s="79" t="s">
        <v>295</v>
      </c>
      <c r="H21" s="4"/>
    </row>
    <row r="22" spans="2:8" ht="14.25">
      <c r="B22" s="93"/>
      <c r="C22" s="88" t="s">
        <v>253</v>
      </c>
      <c r="D22" s="88" t="s">
        <v>254</v>
      </c>
      <c r="E22" s="88"/>
      <c r="F22" s="88" t="s">
        <v>253</v>
      </c>
      <c r="G22" s="88" t="s">
        <v>254</v>
      </c>
      <c r="H22" s="4"/>
    </row>
    <row r="23" spans="2:8" ht="18.75">
      <c r="B23" s="93"/>
      <c r="C23" s="90" t="s">
        <v>64</v>
      </c>
      <c r="D23" s="90" t="s">
        <v>64</v>
      </c>
      <c r="E23" s="91"/>
      <c r="F23" s="92" t="s">
        <v>64</v>
      </c>
      <c r="G23" s="90" t="s">
        <v>64</v>
      </c>
      <c r="H23" s="4"/>
    </row>
    <row r="24" spans="2:8" ht="14.25">
      <c r="B24" s="93"/>
      <c r="C24" s="91" t="s">
        <v>2</v>
      </c>
      <c r="D24" s="79" t="s">
        <v>2</v>
      </c>
      <c r="E24" s="79"/>
      <c r="F24" s="158" t="s">
        <v>2</v>
      </c>
      <c r="G24" s="79" t="s">
        <v>2</v>
      </c>
      <c r="H24" s="4"/>
    </row>
    <row r="25" spans="2:8" ht="14.25">
      <c r="B25" s="93"/>
      <c r="C25" s="91"/>
      <c r="D25" s="91"/>
      <c r="E25" s="79"/>
      <c r="F25" s="159"/>
      <c r="G25" s="91"/>
      <c r="H25" s="4"/>
    </row>
    <row r="26" spans="2:8" ht="15">
      <c r="B26" s="93" t="s">
        <v>94</v>
      </c>
      <c r="C26" s="57">
        <v>10165</v>
      </c>
      <c r="D26" s="57">
        <v>10712</v>
      </c>
      <c r="E26" s="106">
        <f>SUM(C26-D26)/D26</f>
        <v>-0.05106422703510082</v>
      </c>
      <c r="F26" s="179">
        <v>19838</v>
      </c>
      <c r="G26" s="56">
        <v>18409</v>
      </c>
      <c r="H26" s="106">
        <f>SUM(F26-G26)/G26</f>
        <v>0.07762507469172687</v>
      </c>
    </row>
    <row r="27" spans="2:8" ht="15">
      <c r="B27" s="93" t="s">
        <v>95</v>
      </c>
      <c r="C27" s="57">
        <v>2180</v>
      </c>
      <c r="D27" s="57">
        <v>2657</v>
      </c>
      <c r="E27" s="95">
        <f>SUM(C27-D27)/D27</f>
        <v>-0.17952578095596539</v>
      </c>
      <c r="F27" s="57">
        <v>3775</v>
      </c>
      <c r="G27" s="56">
        <v>4946</v>
      </c>
      <c r="H27" s="95">
        <f>SUM(F27-G27)/G27</f>
        <v>-0.2367569753336029</v>
      </c>
    </row>
    <row r="28" spans="2:8" ht="17.25">
      <c r="B28" s="93" t="s">
        <v>96</v>
      </c>
      <c r="C28" s="97">
        <v>12249</v>
      </c>
      <c r="D28" s="97">
        <v>6155</v>
      </c>
      <c r="E28" s="95">
        <f>SUM(C28-D28)/D28</f>
        <v>0.990089358245329</v>
      </c>
      <c r="F28" s="180">
        <v>19517</v>
      </c>
      <c r="G28" s="56">
        <v>11581</v>
      </c>
      <c r="H28" s="95">
        <f>SUM(F28-G28)/G28</f>
        <v>0.6852603402124169</v>
      </c>
    </row>
    <row r="29" spans="2:8" ht="17.25">
      <c r="B29" s="93" t="s">
        <v>68</v>
      </c>
      <c r="C29" s="98">
        <f>SUM(C26:C28)</f>
        <v>24594</v>
      </c>
      <c r="D29" s="98">
        <f>SUM(D26:D28)</f>
        <v>19524</v>
      </c>
      <c r="E29" s="100">
        <f>SUM(C29-D29)/D29</f>
        <v>0.259680393362016</v>
      </c>
      <c r="F29" s="108">
        <f>SUM(F26:F28)</f>
        <v>43130</v>
      </c>
      <c r="G29" s="171">
        <f>SUM(G26:G28)</f>
        <v>34936</v>
      </c>
      <c r="H29" s="100">
        <f>SUM(F29-G29)/G29</f>
        <v>0.2345431646439203</v>
      </c>
    </row>
    <row r="30" spans="2:8" ht="17.25">
      <c r="B30" s="109"/>
      <c r="C30" s="110"/>
      <c r="D30" s="111"/>
      <c r="E30" s="111"/>
      <c r="F30" s="111"/>
      <c r="G30" s="112"/>
      <c r="H30" s="113"/>
    </row>
    <row r="31" spans="2:8" ht="17.25">
      <c r="B31" s="114"/>
      <c r="C31" s="115"/>
      <c r="D31" s="114"/>
      <c r="E31" s="114"/>
      <c r="F31" s="114"/>
      <c r="G31" s="116"/>
      <c r="H31" s="116"/>
    </row>
    <row r="32" spans="1:2" ht="12.75">
      <c r="A32" s="54" t="s">
        <v>97</v>
      </c>
      <c r="B32" t="s">
        <v>279</v>
      </c>
    </row>
    <row r="33" spans="1:2" ht="12.75">
      <c r="A33" s="54"/>
      <c r="B33" t="s">
        <v>261</v>
      </c>
    </row>
    <row r="34" spans="1:2" ht="12.75">
      <c r="A34" s="54"/>
      <c r="B34" t="s">
        <v>262</v>
      </c>
    </row>
    <row r="35" spans="1:2" ht="12.75">
      <c r="A35" s="54"/>
      <c r="B35" t="s">
        <v>263</v>
      </c>
    </row>
    <row r="36" ht="12.75">
      <c r="A36" s="54"/>
    </row>
    <row r="37" spans="1:2" ht="12.75">
      <c r="A37" s="54" t="s">
        <v>98</v>
      </c>
      <c r="B37" t="s">
        <v>281</v>
      </c>
    </row>
    <row r="38" spans="1:2" ht="12.75">
      <c r="A38" s="54"/>
      <c r="B38" t="s">
        <v>290</v>
      </c>
    </row>
    <row r="39" ht="12.75">
      <c r="A39" s="54"/>
    </row>
    <row r="40" ht="12.75">
      <c r="A40" s="54"/>
    </row>
    <row r="41" spans="1:2" ht="12.75">
      <c r="A41" s="54"/>
      <c r="B41" t="s">
        <v>298</v>
      </c>
    </row>
    <row r="42" spans="1:2" ht="15">
      <c r="A42" s="54"/>
      <c r="B42" s="76" t="s">
        <v>285</v>
      </c>
    </row>
    <row r="43" spans="1:2" ht="15">
      <c r="A43" s="54"/>
      <c r="B43" s="76"/>
    </row>
    <row r="44" spans="1:2" ht="15">
      <c r="A44" s="54" t="s">
        <v>99</v>
      </c>
      <c r="B44" s="76" t="s">
        <v>286</v>
      </c>
    </row>
    <row r="45" ht="15">
      <c r="B45" s="76" t="s">
        <v>283</v>
      </c>
    </row>
    <row r="47" ht="15">
      <c r="B47" s="76" t="s">
        <v>293</v>
      </c>
    </row>
    <row r="48" ht="15">
      <c r="B48" s="76"/>
    </row>
    <row r="57" spans="1:2" ht="18.75">
      <c r="A57" s="2" t="s">
        <v>100</v>
      </c>
      <c r="B57" s="69" t="s">
        <v>101</v>
      </c>
    </row>
    <row r="58" spans="2:8" ht="14.25">
      <c r="B58" s="117"/>
      <c r="C58" s="118" t="s">
        <v>102</v>
      </c>
      <c r="D58" s="223" t="s">
        <v>296</v>
      </c>
      <c r="E58" s="79" t="s">
        <v>85</v>
      </c>
      <c r="F58" s="118" t="s">
        <v>102</v>
      </c>
      <c r="G58" s="91" t="s">
        <v>103</v>
      </c>
      <c r="H58" s="79" t="s">
        <v>85</v>
      </c>
    </row>
    <row r="59" spans="2:8" ht="14.25">
      <c r="B59" s="93"/>
      <c r="C59" s="79" t="s">
        <v>255</v>
      </c>
      <c r="D59" s="79" t="s">
        <v>232</v>
      </c>
      <c r="E59" s="83" t="s">
        <v>89</v>
      </c>
      <c r="F59" s="79" t="s">
        <v>255</v>
      </c>
      <c r="G59" s="79" t="s">
        <v>232</v>
      </c>
      <c r="H59" s="83" t="s">
        <v>89</v>
      </c>
    </row>
    <row r="60" spans="2:8" ht="14.25">
      <c r="B60" s="93"/>
      <c r="C60" s="88" t="s">
        <v>253</v>
      </c>
      <c r="D60" s="88" t="s">
        <v>233</v>
      </c>
      <c r="E60" s="86"/>
      <c r="F60" s="88" t="s">
        <v>253</v>
      </c>
      <c r="G60" s="88" t="s">
        <v>233</v>
      </c>
      <c r="H60" s="83"/>
    </row>
    <row r="61" spans="2:8" ht="18.75">
      <c r="B61" s="103"/>
      <c r="C61" s="90" t="s">
        <v>93</v>
      </c>
      <c r="D61" s="119" t="s">
        <v>93</v>
      </c>
      <c r="E61" s="88"/>
      <c r="F61" s="90" t="s">
        <v>64</v>
      </c>
      <c r="G61" s="119" t="s">
        <v>64</v>
      </c>
      <c r="H61" s="88"/>
    </row>
    <row r="62" spans="2:8" ht="12.75">
      <c r="B62" s="4" t="s">
        <v>104</v>
      </c>
      <c r="C62" s="120"/>
      <c r="D62" s="4"/>
      <c r="E62" s="4"/>
      <c r="F62" s="4"/>
      <c r="G62" s="120"/>
      <c r="H62" s="4"/>
    </row>
    <row r="63" spans="2:8" ht="15">
      <c r="B63" s="93" t="s">
        <v>94</v>
      </c>
      <c r="C63" s="57">
        <f>SUM(C16)</f>
        <v>65879</v>
      </c>
      <c r="D63" s="57">
        <v>69901</v>
      </c>
      <c r="E63" s="96">
        <f>SUM(C63-D63)/D63</f>
        <v>-0.05753851876224947</v>
      </c>
      <c r="F63" s="57">
        <f>SUM(C26)</f>
        <v>10165</v>
      </c>
      <c r="G63" s="57">
        <v>9672</v>
      </c>
      <c r="H63" s="95">
        <f>SUM(F63-G63)/G63</f>
        <v>0.05097187758478081</v>
      </c>
    </row>
    <row r="64" spans="2:8" ht="15">
      <c r="B64" s="93" t="s">
        <v>95</v>
      </c>
      <c r="C64" s="57">
        <f>SUM(C17)</f>
        <v>68008</v>
      </c>
      <c r="D64" s="57">
        <v>58844</v>
      </c>
      <c r="E64" s="96">
        <f>SUM(C64-D64)/D64</f>
        <v>0.15573380463598668</v>
      </c>
      <c r="F64" s="57">
        <f>SUM(C27)</f>
        <v>2180</v>
      </c>
      <c r="G64" s="57">
        <v>1595</v>
      </c>
      <c r="H64" s="95">
        <f>SUM(F64-G64)/G64</f>
        <v>0.3667711598746082</v>
      </c>
    </row>
    <row r="65" spans="2:8" ht="17.25">
      <c r="B65" s="93" t="s">
        <v>96</v>
      </c>
      <c r="C65" s="107">
        <f>SUM(C18)</f>
        <v>173880</v>
      </c>
      <c r="D65" s="107">
        <v>185226</v>
      </c>
      <c r="E65" s="96">
        <f>SUM(C65-D65)/D65</f>
        <v>-0.0612548994201678</v>
      </c>
      <c r="F65" s="107">
        <f>SUM(C28)</f>
        <v>12249</v>
      </c>
      <c r="G65" s="107">
        <v>7268</v>
      </c>
      <c r="H65" s="95">
        <f>SUM(F65-G65)/G65</f>
        <v>0.6853329664281783</v>
      </c>
    </row>
    <row r="66" spans="2:8" ht="17.25">
      <c r="B66" s="6" t="s">
        <v>68</v>
      </c>
      <c r="C66" s="121">
        <f>SUM(C63:C65)</f>
        <v>307767</v>
      </c>
      <c r="D66" s="121">
        <f>SUM(D63:D65)</f>
        <v>313971</v>
      </c>
      <c r="E66" s="170">
        <f>SUM(C66-D66)/D66</f>
        <v>-0.019759786731895622</v>
      </c>
      <c r="F66" s="121">
        <f>SUM(F63:F65)</f>
        <v>24594</v>
      </c>
      <c r="G66" s="121">
        <f>SUM(G63:G65)</f>
        <v>18535</v>
      </c>
      <c r="H66" s="122">
        <f>SUM(F66-G66)/G66</f>
        <v>0.3268950633935797</v>
      </c>
    </row>
    <row r="67" spans="2:8" ht="16.5">
      <c r="B67" s="123"/>
      <c r="C67" s="124"/>
      <c r="D67" s="224"/>
      <c r="E67" s="125"/>
      <c r="F67" s="125"/>
      <c r="G67" s="126"/>
      <c r="H67" s="127"/>
    </row>
    <row r="68" spans="2:8" ht="16.5">
      <c r="B68" s="114"/>
      <c r="C68" s="128"/>
      <c r="D68" s="129"/>
      <c r="E68" s="129"/>
      <c r="F68" s="129"/>
      <c r="G68" s="130"/>
      <c r="H68" s="131"/>
    </row>
    <row r="69" spans="1:2" ht="12.75">
      <c r="A69" s="54" t="s">
        <v>97</v>
      </c>
      <c r="B69" s="216" t="s">
        <v>287</v>
      </c>
    </row>
    <row r="70" spans="1:2" ht="12.75">
      <c r="A70" s="54"/>
      <c r="B70" t="s">
        <v>264</v>
      </c>
    </row>
    <row r="72" spans="1:2" ht="15">
      <c r="A72" s="54" t="s">
        <v>98</v>
      </c>
      <c r="B72" s="76" t="s">
        <v>280</v>
      </c>
    </row>
    <row r="73" spans="1:2" ht="12.75">
      <c r="A73" s="54"/>
      <c r="B73" t="s">
        <v>282</v>
      </c>
    </row>
    <row r="74" ht="12.75">
      <c r="A74" s="54"/>
    </row>
    <row r="76" spans="1:2" ht="12.75">
      <c r="A76" s="54" t="s">
        <v>105</v>
      </c>
      <c r="B76" t="s">
        <v>294</v>
      </c>
    </row>
    <row r="77" ht="12.75">
      <c r="B77" t="s">
        <v>297</v>
      </c>
    </row>
    <row r="80" ht="12.75">
      <c r="A80" s="54"/>
    </row>
    <row r="84" spans="1:6" ht="18.75">
      <c r="A84" s="2" t="s">
        <v>106</v>
      </c>
      <c r="B84" s="52" t="s">
        <v>265</v>
      </c>
      <c r="F84" s="7"/>
    </row>
    <row r="85" spans="2:6" ht="15">
      <c r="B85" s="61" t="s">
        <v>266</v>
      </c>
      <c r="F85" s="7"/>
    </row>
    <row r="86" spans="2:6" ht="15">
      <c r="B86" s="61"/>
      <c r="F86" s="7"/>
    </row>
    <row r="87" spans="1:2" ht="18.75">
      <c r="A87" s="2" t="s">
        <v>107</v>
      </c>
      <c r="B87" s="52" t="s">
        <v>108</v>
      </c>
    </row>
    <row r="88" ht="15">
      <c r="B88" s="61" t="s">
        <v>109</v>
      </c>
    </row>
    <row r="89" spans="2:7" ht="15">
      <c r="B89" s="61"/>
      <c r="G89" s="53" t="s">
        <v>176</v>
      </c>
    </row>
    <row r="90" spans="1:8" ht="24" customHeight="1">
      <c r="A90" s="2" t="s">
        <v>110</v>
      </c>
      <c r="B90" s="132" t="s">
        <v>111</v>
      </c>
      <c r="E90" s="53"/>
      <c r="G90" s="71" t="s">
        <v>60</v>
      </c>
      <c r="H90" s="53"/>
    </row>
    <row r="91" ht="14.25">
      <c r="G91" s="133" t="s">
        <v>253</v>
      </c>
    </row>
    <row r="92" ht="12.75">
      <c r="G92" s="139" t="s">
        <v>2</v>
      </c>
    </row>
    <row r="93" spans="2:7" ht="15">
      <c r="B93" t="s">
        <v>113</v>
      </c>
      <c r="G93" s="56">
        <f>SUM('[3]QLF_QLR_Tax-30.9.2007'!$AP$22)/1000</f>
        <v>4276.4702235999985</v>
      </c>
    </row>
    <row r="94" spans="2:8" ht="17.25">
      <c r="B94" t="s">
        <v>114</v>
      </c>
      <c r="E94" s="134"/>
      <c r="F94" s="199"/>
      <c r="G94" s="199">
        <v>56</v>
      </c>
      <c r="H94" s="73"/>
    </row>
    <row r="95" spans="5:8" ht="17.25">
      <c r="E95" s="136"/>
      <c r="F95" s="135"/>
      <c r="G95" s="137">
        <f>SUM(G93:G94)</f>
        <v>4332.4702235999985</v>
      </c>
      <c r="H95" s="138"/>
    </row>
    <row r="96" ht="12.75">
      <c r="B96" t="s">
        <v>115</v>
      </c>
    </row>
    <row r="98" spans="1:2" ht="18.75">
      <c r="A98" s="2" t="s">
        <v>116</v>
      </c>
      <c r="B98" s="69" t="s">
        <v>117</v>
      </c>
    </row>
    <row r="99" ht="15">
      <c r="B99" s="76" t="s">
        <v>178</v>
      </c>
    </row>
    <row r="100" ht="15">
      <c r="B100" s="76"/>
    </row>
    <row r="101" ht="15">
      <c r="B101" s="76"/>
    </row>
    <row r="102" ht="15">
      <c r="B102" s="76"/>
    </row>
    <row r="103" ht="15">
      <c r="B103" s="76"/>
    </row>
    <row r="104" ht="15">
      <c r="B104" s="76"/>
    </row>
    <row r="105" ht="15">
      <c r="B105" s="76"/>
    </row>
    <row r="106" ht="15">
      <c r="B106" s="76"/>
    </row>
    <row r="107" spans="1:7" ht="18.75">
      <c r="A107" s="2" t="s">
        <v>118</v>
      </c>
      <c r="B107" s="69" t="s">
        <v>119</v>
      </c>
      <c r="F107" s="53" t="s">
        <v>112</v>
      </c>
      <c r="G107" s="71" t="s">
        <v>60</v>
      </c>
    </row>
    <row r="108" spans="1:7" ht="18.75">
      <c r="A108" s="140"/>
      <c r="B108" s="76" t="s">
        <v>120</v>
      </c>
      <c r="F108" s="133" t="s">
        <v>253</v>
      </c>
      <c r="G108" s="133" t="s">
        <v>253</v>
      </c>
    </row>
    <row r="109" spans="1:7" ht="18.75">
      <c r="A109" s="140"/>
      <c r="B109" s="141" t="s">
        <v>121</v>
      </c>
      <c r="F109" s="139" t="s">
        <v>2</v>
      </c>
      <c r="G109" s="139" t="s">
        <v>2</v>
      </c>
    </row>
    <row r="110" spans="1:7" ht="20.25">
      <c r="A110" s="140"/>
      <c r="B110" s="76" t="s">
        <v>122</v>
      </c>
      <c r="F110" s="62">
        <v>44</v>
      </c>
      <c r="G110" s="62">
        <v>44</v>
      </c>
    </row>
    <row r="111" spans="1:7" ht="20.25">
      <c r="A111" s="140"/>
      <c r="B111" s="76" t="s">
        <v>123</v>
      </c>
      <c r="F111" s="137">
        <v>44</v>
      </c>
      <c r="G111" s="137">
        <v>44</v>
      </c>
    </row>
    <row r="112" spans="1:7" ht="20.25">
      <c r="A112" s="140"/>
      <c r="B112" s="76" t="s">
        <v>124</v>
      </c>
      <c r="F112" s="135">
        <v>50</v>
      </c>
      <c r="G112" s="135">
        <v>50</v>
      </c>
    </row>
    <row r="113" spans="1:8" ht="20.25">
      <c r="A113" s="140"/>
      <c r="B113" s="76"/>
      <c r="H113" s="135"/>
    </row>
    <row r="114" spans="1:2" ht="18.75">
      <c r="A114" s="2" t="s">
        <v>125</v>
      </c>
      <c r="B114" s="69" t="s">
        <v>126</v>
      </c>
    </row>
    <row r="115" spans="1:2" ht="15">
      <c r="A115" s="53"/>
      <c r="B115" s="76" t="s">
        <v>224</v>
      </c>
    </row>
    <row r="116" spans="1:2" ht="15">
      <c r="A116" s="53"/>
      <c r="B116" s="76"/>
    </row>
    <row r="117" spans="1:8" ht="18.75">
      <c r="A117" s="2" t="s">
        <v>127</v>
      </c>
      <c r="B117" s="52" t="s">
        <v>128</v>
      </c>
      <c r="G117" s="54" t="s">
        <v>2</v>
      </c>
      <c r="H117" s="54" t="s">
        <v>2</v>
      </c>
    </row>
    <row r="118" spans="2:8" ht="15">
      <c r="B118" s="156" t="s">
        <v>129</v>
      </c>
      <c r="G118" s="142">
        <f>SUM('[3]QLF QLR-Notes 30.9.2007'!$AI$335)/1000</f>
        <v>3138.04506</v>
      </c>
      <c r="H118" s="60"/>
    </row>
    <row r="119" spans="2:8" ht="17.25">
      <c r="B119" s="156" t="s">
        <v>130</v>
      </c>
      <c r="G119" s="138">
        <f>SUM('[3]QLF QLR-Notes 30.9.2007'!$AI$336)/1000</f>
        <v>10119.315719999999</v>
      </c>
      <c r="H119" s="60"/>
    </row>
    <row r="120" spans="2:8" ht="17.25">
      <c r="B120" s="174"/>
      <c r="G120" s="138"/>
      <c r="H120" s="142">
        <f>SUM(G118:G119)</f>
        <v>13257.360779999999</v>
      </c>
    </row>
    <row r="121" spans="2:8" ht="15">
      <c r="B121" s="156" t="s">
        <v>131</v>
      </c>
      <c r="G121" s="142">
        <f>SUM('[3]QLF QLR-Notes 30.9.2007'!$AI$339+'[3]QLF QLR-Notes 30.9.2007'!$AI$340)/1000</f>
        <v>1911.9925070270272</v>
      </c>
      <c r="H121" s="60"/>
    </row>
    <row r="122" spans="2:8" ht="17.25">
      <c r="B122" s="156" t="s">
        <v>132</v>
      </c>
      <c r="G122" s="138">
        <f>SUM('[3]QLF QLR-Notes 30.9.2007'!$AI$346)/1000</f>
        <v>3634.206733513513</v>
      </c>
      <c r="H122" s="60"/>
    </row>
    <row r="123" spans="2:8" ht="15">
      <c r="B123" s="174"/>
      <c r="G123" s="60"/>
      <c r="H123" s="142">
        <f>SUM(G121:G122)</f>
        <v>5546.19924054054</v>
      </c>
    </row>
    <row r="124" spans="2:8" ht="15">
      <c r="B124" s="156" t="s">
        <v>133</v>
      </c>
      <c r="G124" s="56">
        <f>SUM('[3]QLF QLR-Notes 30.9.2007'!$AI$338)/1000</f>
        <v>2177</v>
      </c>
      <c r="H124" s="60"/>
    </row>
    <row r="125" spans="2:8" ht="17.25">
      <c r="B125" s="156" t="s">
        <v>134</v>
      </c>
      <c r="G125" s="138">
        <f>SUM('[3]QLF QLR-Notes 30.9.2007'!$AI$337)/1000</f>
        <v>171766.50668000002</v>
      </c>
      <c r="H125" s="60"/>
    </row>
    <row r="126" spans="2:8" ht="15">
      <c r="B126" s="174"/>
      <c r="G126" s="60"/>
      <c r="H126" s="142">
        <f>SUM(G124:G125)</f>
        <v>173943.50668000002</v>
      </c>
    </row>
    <row r="127" spans="2:8" ht="15">
      <c r="B127" s="156" t="s">
        <v>135</v>
      </c>
      <c r="G127" s="142">
        <f>SUM('[3]QLF QLR-Notes 30.9.2007'!$AI$333)/1000</f>
        <v>877.45418</v>
      </c>
      <c r="H127" s="60"/>
    </row>
    <row r="128" spans="2:8" ht="17.25">
      <c r="B128" s="156" t="s">
        <v>136</v>
      </c>
      <c r="G128" s="138">
        <f>SUM('[3]QLF QLR-Notes 30.9.2007'!$AI$334)/1000</f>
        <v>33571.591369999995</v>
      </c>
      <c r="H128" s="60"/>
    </row>
    <row r="129" spans="2:8" ht="17.25">
      <c r="B129" s="156"/>
      <c r="C129" s="61"/>
      <c r="G129" s="142"/>
      <c r="H129" s="138">
        <f>SUM(G127:G128)</f>
        <v>34449.045549999995</v>
      </c>
    </row>
    <row r="130" spans="2:8" ht="15">
      <c r="B130" s="156" t="s">
        <v>137</v>
      </c>
      <c r="G130" s="142">
        <f>SUM('[3]QLF QLR-Notes 30.9.2007'!$AI$344)/1000</f>
        <v>1619.48755</v>
      </c>
      <c r="H130" s="60"/>
    </row>
    <row r="131" spans="2:8" ht="17.25">
      <c r="B131" s="156" t="s">
        <v>138</v>
      </c>
      <c r="G131" s="143">
        <f>SUM('[3]QLF QLR-Notes 30.9.2007'!$AI$345)/1000</f>
        <v>58459.841765649006</v>
      </c>
      <c r="H131" s="142">
        <f>SUM(G130:G131)</f>
        <v>60079.329315649</v>
      </c>
    </row>
    <row r="132" spans="2:8" ht="15.75" thickBot="1">
      <c r="B132" s="68" t="s">
        <v>139</v>
      </c>
      <c r="G132" s="60"/>
      <c r="H132" s="173">
        <f>SUM(H120:H131)</f>
        <v>287275.4415661896</v>
      </c>
    </row>
    <row r="133" ht="13.5" thickTop="1">
      <c r="G133" s="60"/>
    </row>
    <row r="134" spans="1:8" ht="18.75">
      <c r="A134" s="2" t="s">
        <v>140</v>
      </c>
      <c r="B134" s="52" t="s">
        <v>141</v>
      </c>
      <c r="H134" s="7"/>
    </row>
    <row r="135" spans="1:2" ht="18.75">
      <c r="A135" s="2"/>
      <c r="B135" s="76" t="s">
        <v>142</v>
      </c>
    </row>
    <row r="136" spans="1:2" ht="18.75">
      <c r="A136" s="2"/>
      <c r="B136" t="s">
        <v>143</v>
      </c>
    </row>
    <row r="137" spans="1:2" ht="18.75">
      <c r="A137" s="2"/>
      <c r="B137" t="s">
        <v>144</v>
      </c>
    </row>
    <row r="138" spans="1:2" ht="18.75">
      <c r="A138" s="2"/>
      <c r="B138" t="s">
        <v>145</v>
      </c>
    </row>
    <row r="139" spans="1:2" ht="18.75">
      <c r="A139" s="2"/>
      <c r="B139" t="s">
        <v>146</v>
      </c>
    </row>
    <row r="140" spans="1:2" ht="18.75">
      <c r="A140" s="2"/>
      <c r="B140" t="s">
        <v>278</v>
      </c>
    </row>
    <row r="141" spans="1:2" ht="18.75">
      <c r="A141" s="2"/>
      <c r="B141" t="s">
        <v>147</v>
      </c>
    </row>
    <row r="142" ht="18.75">
      <c r="A142" s="2"/>
    </row>
    <row r="143" ht="18.75">
      <c r="A143" s="2"/>
    </row>
    <row r="144" ht="18.75">
      <c r="A144" s="2"/>
    </row>
    <row r="145" spans="1:2" ht="18.75">
      <c r="A145" s="2" t="s">
        <v>148</v>
      </c>
      <c r="B145" s="69" t="s">
        <v>149</v>
      </c>
    </row>
    <row r="146" spans="1:2" ht="18.75">
      <c r="A146" s="2"/>
      <c r="B146" s="69"/>
    </row>
    <row r="147" ht="15">
      <c r="B147" s="76" t="s">
        <v>177</v>
      </c>
    </row>
    <row r="148" ht="15">
      <c r="B148" s="76"/>
    </row>
    <row r="149" spans="1:2" ht="18.75">
      <c r="A149" s="2" t="s">
        <v>150</v>
      </c>
      <c r="B149" s="132" t="s">
        <v>151</v>
      </c>
    </row>
    <row r="150" spans="1:2" ht="18.75">
      <c r="A150" s="2"/>
      <c r="B150" s="132"/>
    </row>
    <row r="151" ht="12.75">
      <c r="B151" t="s">
        <v>246</v>
      </c>
    </row>
    <row r="152" ht="15">
      <c r="B152" s="76"/>
    </row>
    <row r="153" ht="15">
      <c r="B153" s="76"/>
    </row>
    <row r="154" spans="1:7" ht="18.75">
      <c r="A154" s="2" t="s">
        <v>152</v>
      </c>
      <c r="B154" s="69" t="s">
        <v>153</v>
      </c>
      <c r="G154" s="53" t="s">
        <v>86</v>
      </c>
    </row>
    <row r="155" spans="1:7" ht="18.75">
      <c r="A155" s="2"/>
      <c r="B155" s="69"/>
      <c r="F155" s="53" t="s">
        <v>112</v>
      </c>
      <c r="G155" s="71" t="s">
        <v>60</v>
      </c>
    </row>
    <row r="156" spans="2:7" ht="15">
      <c r="B156" s="76" t="s">
        <v>154</v>
      </c>
      <c r="F156" s="133" t="s">
        <v>253</v>
      </c>
      <c r="G156" s="133" t="s">
        <v>253</v>
      </c>
    </row>
    <row r="157" spans="2:7" ht="15">
      <c r="B157" s="76"/>
      <c r="C157" s="144"/>
      <c r="G157" s="144"/>
    </row>
    <row r="158" spans="1:7" ht="17.25">
      <c r="A158" s="54" t="s">
        <v>155</v>
      </c>
      <c r="B158" s="76" t="s">
        <v>156</v>
      </c>
      <c r="F158" s="135">
        <f>SUM('Condensed PL-30.9.2007'!F38)</f>
        <v>20660</v>
      </c>
      <c r="G158" s="62">
        <f>SUM('Condensed PL-30.9.2007'!J38)</f>
        <v>36085.75002</v>
      </c>
    </row>
    <row r="159" spans="1:7" ht="32.25">
      <c r="A159" s="145" t="s">
        <v>157</v>
      </c>
      <c r="B159" s="146" t="s">
        <v>181</v>
      </c>
      <c r="C159" s="145"/>
      <c r="D159" s="145"/>
      <c r="E159" s="145"/>
      <c r="F159" s="138">
        <v>220000</v>
      </c>
      <c r="G159" s="138">
        <f>SUM(F159)</f>
        <v>220000</v>
      </c>
    </row>
    <row r="160" spans="1:7" ht="15.75" thickBot="1">
      <c r="A160" s="147"/>
      <c r="B160" s="76" t="s">
        <v>158</v>
      </c>
      <c r="C160" s="145"/>
      <c r="D160" s="145"/>
      <c r="E160" s="145"/>
      <c r="F160" s="148">
        <f>SUM(F158/F159)*100</f>
        <v>9.39090909090909</v>
      </c>
      <c r="G160" s="148">
        <f>SUM(G158/G159)*100</f>
        <v>16.402613645454544</v>
      </c>
    </row>
    <row r="161" spans="1:5" ht="15.75" thickTop="1">
      <c r="A161" s="147"/>
      <c r="B161" s="76"/>
      <c r="C161" s="145"/>
      <c r="D161" s="145"/>
      <c r="E161" s="145"/>
    </row>
    <row r="162" spans="1:7" ht="18.75">
      <c r="A162" s="2" t="s">
        <v>159</v>
      </c>
      <c r="B162" s="69" t="s">
        <v>160</v>
      </c>
      <c r="C162" s="145"/>
      <c r="D162" s="145"/>
      <c r="E162" s="145"/>
      <c r="F162" s="145"/>
      <c r="G162" s="145"/>
    </row>
    <row r="163" spans="1:7" ht="18.75">
      <c r="A163" s="2"/>
      <c r="B163" s="69"/>
      <c r="C163" s="145"/>
      <c r="D163" s="145"/>
      <c r="E163" s="145"/>
      <c r="F163" s="145"/>
      <c r="G163" s="145"/>
    </row>
    <row r="164" spans="2:8" ht="15">
      <c r="B164" s="149"/>
      <c r="H164" s="76"/>
    </row>
    <row r="165" spans="2:7" ht="15">
      <c r="B165" s="78" t="s">
        <v>161</v>
      </c>
      <c r="C165" s="150" t="s">
        <v>162</v>
      </c>
      <c r="D165" s="150" t="s">
        <v>163</v>
      </c>
      <c r="E165" s="150"/>
      <c r="F165" s="150" t="s">
        <v>164</v>
      </c>
      <c r="G165" s="151" t="s">
        <v>165</v>
      </c>
    </row>
    <row r="166" spans="2:7" ht="12.75">
      <c r="B166" s="87"/>
      <c r="C166" s="152" t="s">
        <v>166</v>
      </c>
      <c r="D166" s="152"/>
      <c r="E166" s="152"/>
      <c r="F166" s="152"/>
      <c r="G166" s="153"/>
    </row>
    <row r="167" spans="2:7" ht="12.75">
      <c r="B167" s="82"/>
      <c r="C167" s="154"/>
      <c r="D167" s="116"/>
      <c r="E167" s="116"/>
      <c r="F167" s="116"/>
      <c r="G167" s="155"/>
    </row>
    <row r="168" spans="2:7" ht="12.75">
      <c r="B168" s="82">
        <v>7</v>
      </c>
      <c r="C168" s="154">
        <v>2006</v>
      </c>
      <c r="D168" s="116" t="s">
        <v>167</v>
      </c>
      <c r="E168" s="116"/>
      <c r="F168" s="116" t="s">
        <v>185</v>
      </c>
      <c r="G168" s="155" t="s">
        <v>229</v>
      </c>
    </row>
    <row r="169" spans="2:7" ht="12.75">
      <c r="B169" s="82"/>
      <c r="C169" s="154"/>
      <c r="D169" s="116" t="s">
        <v>184</v>
      </c>
      <c r="E169" s="116"/>
      <c r="F169" s="116"/>
      <c r="G169" s="155"/>
    </row>
    <row r="170" spans="2:7" ht="12.75">
      <c r="B170" s="82"/>
      <c r="C170" s="154"/>
      <c r="D170" s="114" t="s">
        <v>168</v>
      </c>
      <c r="E170" s="116"/>
      <c r="F170" s="116"/>
      <c r="G170" s="155"/>
    </row>
    <row r="171" spans="2:7" ht="12.75">
      <c r="B171" s="82"/>
      <c r="C171" s="154"/>
      <c r="D171" s="116"/>
      <c r="E171" s="116"/>
      <c r="F171" s="116"/>
      <c r="G171" s="155"/>
    </row>
    <row r="172" spans="2:7" ht="12.75">
      <c r="B172" s="82">
        <v>8</v>
      </c>
      <c r="C172" s="154">
        <v>2007</v>
      </c>
      <c r="D172" s="116" t="s">
        <v>167</v>
      </c>
      <c r="E172" s="116"/>
      <c r="F172" s="116" t="s">
        <v>228</v>
      </c>
      <c r="G172" s="155" t="s">
        <v>292</v>
      </c>
    </row>
    <row r="173" spans="2:7" ht="12.75">
      <c r="B173" s="82"/>
      <c r="C173" s="154"/>
      <c r="D173" s="116" t="s">
        <v>227</v>
      </c>
      <c r="E173" s="116"/>
      <c r="F173" s="116"/>
      <c r="G173" s="155"/>
    </row>
    <row r="174" spans="2:7" ht="12.75">
      <c r="B174" s="87"/>
      <c r="C174" s="225"/>
      <c r="D174" s="105" t="s">
        <v>168</v>
      </c>
      <c r="E174" s="152"/>
      <c r="F174" s="152"/>
      <c r="G174" s="226"/>
    </row>
  </sheetData>
  <sheetProtection password="DF0A" sheet="1" objects="1" scenarios="1"/>
  <printOptions/>
  <pageMargins left="0.75" right="0.75" top="1" bottom="1" header="0.5" footer="0.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workbookViewId="0" topLeftCell="A55">
      <selection activeCell="G53" sqref="G53"/>
    </sheetView>
  </sheetViews>
  <sheetFormatPr defaultColWidth="9.140625" defaultRowHeight="12.75"/>
  <cols>
    <col min="2" max="2" width="10.8515625" style="0" customWidth="1"/>
    <col min="3" max="3" width="27.28125" style="0" customWidth="1"/>
    <col min="4" max="4" width="15.140625" style="0" customWidth="1"/>
    <col min="5" max="5" width="10.8515625" style="0" customWidth="1"/>
    <col min="6" max="6" width="10.7109375" style="0" customWidth="1"/>
  </cols>
  <sheetData>
    <row r="1" ht="19.5">
      <c r="A1" s="66" t="s">
        <v>33</v>
      </c>
    </row>
    <row r="2" ht="15">
      <c r="A2" s="67" t="s">
        <v>3</v>
      </c>
    </row>
    <row r="3" spans="1:2" ht="18">
      <c r="A3" s="3" t="s">
        <v>252</v>
      </c>
      <c r="B3" s="67"/>
    </row>
    <row r="4" ht="15">
      <c r="A4" s="67"/>
    </row>
    <row r="5" ht="12.75">
      <c r="A5" s="68" t="s">
        <v>34</v>
      </c>
    </row>
    <row r="7" spans="1:2" ht="18.75">
      <c r="A7" s="2" t="s">
        <v>35</v>
      </c>
      <c r="B7" s="69" t="s">
        <v>36</v>
      </c>
    </row>
    <row r="8" spans="1:2" ht="18.75">
      <c r="A8" s="2"/>
      <c r="B8" s="69" t="s">
        <v>213</v>
      </c>
    </row>
    <row r="9" spans="1:2" ht="18.75">
      <c r="A9" s="2"/>
      <c r="B9" s="69" t="s">
        <v>214</v>
      </c>
    </row>
    <row r="10" spans="1:2" ht="18.75">
      <c r="A10" s="2"/>
      <c r="B10" s="69"/>
    </row>
    <row r="11" spans="1:2" ht="18.75">
      <c r="A11" s="2"/>
      <c r="B11" s="69" t="s">
        <v>215</v>
      </c>
    </row>
    <row r="12" spans="1:2" ht="18.75">
      <c r="A12" s="2"/>
      <c r="B12" s="69" t="s">
        <v>291</v>
      </c>
    </row>
    <row r="13" spans="1:2" ht="18.75">
      <c r="A13" s="2"/>
      <c r="B13" s="69" t="s">
        <v>288</v>
      </c>
    </row>
    <row r="14" spans="1:2" ht="18.75">
      <c r="A14" s="2"/>
      <c r="B14" s="69" t="s">
        <v>289</v>
      </c>
    </row>
    <row r="16" spans="1:2" ht="18.75">
      <c r="A16" s="2" t="s">
        <v>37</v>
      </c>
      <c r="B16" s="52" t="s">
        <v>38</v>
      </c>
    </row>
    <row r="17" ht="12.75">
      <c r="B17" t="s">
        <v>39</v>
      </c>
    </row>
    <row r="19" spans="1:2" ht="18.75">
      <c r="A19" s="70" t="s">
        <v>40</v>
      </c>
      <c r="B19" s="52" t="s">
        <v>41</v>
      </c>
    </row>
    <row r="20" ht="12.75">
      <c r="B20" t="s">
        <v>42</v>
      </c>
    </row>
    <row r="22" ht="12.75">
      <c r="B22" t="s">
        <v>43</v>
      </c>
    </row>
    <row r="23" ht="12.75">
      <c r="B23" t="s">
        <v>44</v>
      </c>
    </row>
    <row r="25" ht="12.75">
      <c r="B25" t="s">
        <v>45</v>
      </c>
    </row>
    <row r="26" ht="12.75">
      <c r="B26" t="s">
        <v>46</v>
      </c>
    </row>
    <row r="27" ht="12.75">
      <c r="B27" t="s">
        <v>47</v>
      </c>
    </row>
    <row r="29" ht="12.75">
      <c r="B29" t="s">
        <v>48</v>
      </c>
    </row>
    <row r="31" spans="1:2" ht="18.75">
      <c r="A31" s="2" t="s">
        <v>49</v>
      </c>
      <c r="B31" s="52" t="s">
        <v>50</v>
      </c>
    </row>
    <row r="32" ht="12.75">
      <c r="B32" t="s">
        <v>51</v>
      </c>
    </row>
    <row r="34" spans="1:2" ht="18.75">
      <c r="A34" s="2" t="s">
        <v>52</v>
      </c>
      <c r="B34" s="52" t="s">
        <v>53</v>
      </c>
    </row>
    <row r="35" ht="12.75">
      <c r="B35" t="s">
        <v>54</v>
      </c>
    </row>
    <row r="37" spans="1:2" ht="18.75">
      <c r="A37" s="2" t="s">
        <v>55</v>
      </c>
      <c r="B37" s="52" t="s">
        <v>56</v>
      </c>
    </row>
    <row r="38" ht="12.75">
      <c r="B38" t="s">
        <v>57</v>
      </c>
    </row>
    <row r="41" spans="1:2" ht="18.75">
      <c r="A41" s="2" t="s">
        <v>58</v>
      </c>
      <c r="B41" s="52" t="s">
        <v>59</v>
      </c>
    </row>
    <row r="42" spans="4:5" ht="14.25">
      <c r="D42" s="231"/>
      <c r="E42" s="231"/>
    </row>
    <row r="43" spans="2:5" ht="14.25">
      <c r="B43" t="s">
        <v>235</v>
      </c>
      <c r="D43" s="190"/>
      <c r="E43" s="71"/>
    </row>
    <row r="45" spans="4:5" ht="17.25">
      <c r="D45" s="62"/>
      <c r="E45" s="62"/>
    </row>
    <row r="46" spans="1:5" ht="20.25">
      <c r="A46" s="2" t="s">
        <v>61</v>
      </c>
      <c r="B46" s="52" t="s">
        <v>62</v>
      </c>
      <c r="D46" s="62"/>
      <c r="E46" s="62"/>
    </row>
    <row r="47" spans="1:5" ht="20.25">
      <c r="A47" s="2"/>
      <c r="B47" s="61" t="s">
        <v>284</v>
      </c>
      <c r="D47" s="62"/>
      <c r="E47" s="62"/>
    </row>
    <row r="48" spans="4:5" ht="17.25">
      <c r="D48" s="62"/>
      <c r="E48" s="62"/>
    </row>
    <row r="49" spans="1:5" ht="30">
      <c r="A49" s="56"/>
      <c r="B49" s="72"/>
      <c r="C49" s="56"/>
      <c r="D49" s="73" t="s">
        <v>63</v>
      </c>
      <c r="E49" s="191" t="s">
        <v>64</v>
      </c>
    </row>
    <row r="50" spans="1:5" ht="15">
      <c r="A50" s="56"/>
      <c r="B50" s="56"/>
      <c r="C50" s="56"/>
      <c r="D50" s="73" t="s">
        <v>2</v>
      </c>
      <c r="E50" s="73" t="s">
        <v>2</v>
      </c>
    </row>
    <row r="51" spans="1:5" ht="15">
      <c r="A51" s="56"/>
      <c r="B51" s="74" t="s">
        <v>65</v>
      </c>
      <c r="C51" s="56"/>
      <c r="D51" s="56">
        <f>SUM('KLSE notes-30.9.07'!C16)</f>
        <v>65879</v>
      </c>
      <c r="E51" s="56">
        <f>SUM('KLSE notes-30.9.07'!C26)</f>
        <v>10165</v>
      </c>
    </row>
    <row r="52" spans="1:5" ht="15">
      <c r="A52" s="56"/>
      <c r="B52" s="74" t="s">
        <v>66</v>
      </c>
      <c r="C52" s="56"/>
      <c r="D52" s="56">
        <f>SUM('KLSE notes-30.9.07'!C17)</f>
        <v>68008</v>
      </c>
      <c r="E52" s="56">
        <f>SUM('KLSE notes-30.9.07'!C27)</f>
        <v>2180</v>
      </c>
    </row>
    <row r="53" spans="1:5" ht="15">
      <c r="A53" s="56"/>
      <c r="B53" s="74" t="s">
        <v>67</v>
      </c>
      <c r="C53" s="56"/>
      <c r="D53" s="56">
        <f>SUM('KLSE notes-30.9.07'!C18)</f>
        <v>173880</v>
      </c>
      <c r="E53" s="56">
        <f>SUM('KLSE notes-30.9.07'!C28)</f>
        <v>12249</v>
      </c>
    </row>
    <row r="54" spans="1:5" ht="15.75" thickBot="1">
      <c r="A54" s="56"/>
      <c r="B54" s="56" t="s">
        <v>68</v>
      </c>
      <c r="C54" s="56"/>
      <c r="D54" s="63">
        <f>SUM(D51:D53)</f>
        <v>307767</v>
      </c>
      <c r="E54" s="63">
        <f>SUM(E51:E53)</f>
        <v>24594</v>
      </c>
    </row>
    <row r="55" spans="1:5" ht="15.75" thickTop="1">
      <c r="A55" s="56"/>
      <c r="B55" s="56"/>
      <c r="C55" s="56"/>
      <c r="D55" s="56"/>
      <c r="E55" s="56"/>
    </row>
    <row r="56" spans="1:2" ht="18.75">
      <c r="A56" s="2" t="s">
        <v>69</v>
      </c>
      <c r="B56" s="75" t="s">
        <v>27</v>
      </c>
    </row>
    <row r="57" ht="15">
      <c r="B57" s="74" t="s">
        <v>70</v>
      </c>
    </row>
    <row r="59" spans="1:2" ht="18.75">
      <c r="A59" s="2" t="s">
        <v>71</v>
      </c>
      <c r="B59" s="75" t="s">
        <v>72</v>
      </c>
    </row>
    <row r="60" ht="12.75">
      <c r="B60" t="s">
        <v>73</v>
      </c>
    </row>
    <row r="62" spans="1:2" ht="18.75">
      <c r="A62" s="2" t="s">
        <v>74</v>
      </c>
      <c r="B62" s="75" t="s">
        <v>75</v>
      </c>
    </row>
    <row r="63" ht="15">
      <c r="B63" s="76" t="s">
        <v>179</v>
      </c>
    </row>
    <row r="64" ht="15">
      <c r="B64" s="76"/>
    </row>
    <row r="65" ht="15">
      <c r="B65" s="76"/>
    </row>
    <row r="67" spans="1:2" ht="18.75">
      <c r="A67" s="2" t="s">
        <v>76</v>
      </c>
      <c r="B67" s="69" t="s">
        <v>77</v>
      </c>
    </row>
    <row r="69" ht="15">
      <c r="B69" s="76" t="s">
        <v>78</v>
      </c>
    </row>
    <row r="70" spans="2:5" ht="12.75">
      <c r="B70" t="s">
        <v>79</v>
      </c>
      <c r="E70" s="54" t="s">
        <v>80</v>
      </c>
    </row>
    <row r="71" spans="2:5" ht="15">
      <c r="B71" t="s">
        <v>226</v>
      </c>
      <c r="E71" s="73">
        <v>531</v>
      </c>
    </row>
    <row r="72" spans="2:5" ht="15">
      <c r="B72" t="s">
        <v>216</v>
      </c>
      <c r="E72" s="56">
        <v>20</v>
      </c>
    </row>
    <row r="73" spans="2:5" ht="15.75" thickBot="1">
      <c r="B73" t="s">
        <v>267</v>
      </c>
      <c r="E73" s="63">
        <f>SUM(E71+E72)</f>
        <v>551</v>
      </c>
    </row>
    <row r="74" ht="13.5" thickTop="1"/>
    <row r="75" spans="1:6" ht="18.75">
      <c r="A75" s="2"/>
      <c r="B75" s="69"/>
      <c r="E75" s="222"/>
      <c r="F75" s="222"/>
    </row>
    <row r="78" ht="12.75">
      <c r="E78" s="167"/>
    </row>
  </sheetData>
  <sheetProtection password="DF0A" sheet="1" objects="1" scenarios="1"/>
  <mergeCells count="1">
    <mergeCell ref="D42:E42"/>
  </mergeCells>
  <printOptions/>
  <pageMargins left="0.75" right="0.75" top="1" bottom="1" header="0.5" footer="0.5"/>
  <pageSetup fitToHeight="2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pane xSplit="4" ySplit="4" topLeftCell="F2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2" sqref="J2"/>
    </sheetView>
  </sheetViews>
  <sheetFormatPr defaultColWidth="9.140625" defaultRowHeight="12.75"/>
  <cols>
    <col min="8" max="8" width="15.8515625" style="0" customWidth="1"/>
    <col min="10" max="10" width="16.00390625" style="0" customWidth="1"/>
  </cols>
  <sheetData>
    <row r="1" ht="21">
      <c r="A1" s="66" t="s">
        <v>173</v>
      </c>
    </row>
    <row r="2" ht="18">
      <c r="A2" s="3" t="s">
        <v>3</v>
      </c>
    </row>
    <row r="3" ht="18.75">
      <c r="A3" s="1"/>
    </row>
    <row r="4" ht="18">
      <c r="A4" s="3" t="s">
        <v>252</v>
      </c>
    </row>
    <row r="5" ht="18.75">
      <c r="A5" s="1"/>
    </row>
    <row r="6" ht="18.75">
      <c r="A6" s="1"/>
    </row>
    <row r="7" ht="18.75">
      <c r="A7" s="52" t="s">
        <v>258</v>
      </c>
    </row>
    <row r="9" spans="1:7" ht="18.75">
      <c r="A9" s="1"/>
      <c r="B9" s="1"/>
      <c r="C9" s="1"/>
      <c r="D9" s="1"/>
      <c r="E9" s="1"/>
      <c r="F9" s="1"/>
      <c r="G9" s="1"/>
    </row>
    <row r="10" spans="1:10" ht="56.25">
      <c r="A10" s="1"/>
      <c r="B10" s="1"/>
      <c r="C10" s="1"/>
      <c r="D10" s="1"/>
      <c r="E10" s="1"/>
      <c r="F10" s="1"/>
      <c r="G10" s="1"/>
      <c r="H10" s="214" t="s">
        <v>259</v>
      </c>
      <c r="J10" s="214" t="s">
        <v>260</v>
      </c>
    </row>
    <row r="11" spans="1:10" ht="18.75">
      <c r="A11" s="1"/>
      <c r="B11" s="1"/>
      <c r="C11" s="1"/>
      <c r="D11" s="1"/>
      <c r="E11" s="1"/>
      <c r="F11" s="1"/>
      <c r="G11" s="1"/>
      <c r="H11" s="160" t="s">
        <v>2</v>
      </c>
      <c r="J11" s="160" t="s">
        <v>2</v>
      </c>
    </row>
    <row r="12" spans="1:10" ht="18.75">
      <c r="A12" s="1"/>
      <c r="B12" s="1"/>
      <c r="C12" s="1"/>
      <c r="D12" s="1"/>
      <c r="E12" s="1"/>
      <c r="F12" s="1"/>
      <c r="G12" s="1"/>
      <c r="H12" s="162"/>
      <c r="J12" s="167"/>
    </row>
    <row r="13" spans="1:10" ht="18.75">
      <c r="A13" s="1" t="s">
        <v>223</v>
      </c>
      <c r="B13" s="1"/>
      <c r="C13" s="1"/>
      <c r="D13" s="1"/>
      <c r="E13" s="1"/>
      <c r="F13" s="1"/>
      <c r="G13" s="1"/>
      <c r="H13" s="162">
        <v>41645</v>
      </c>
      <c r="J13" s="162">
        <v>33670</v>
      </c>
    </row>
    <row r="14" spans="1:10" ht="18.75">
      <c r="A14" s="1"/>
      <c r="B14" s="1"/>
      <c r="C14" s="1"/>
      <c r="D14" s="1"/>
      <c r="E14" s="1"/>
      <c r="F14" s="1"/>
      <c r="G14" s="1"/>
      <c r="H14" s="162"/>
      <c r="J14" s="162"/>
    </row>
    <row r="15" spans="1:10" ht="18.75">
      <c r="A15" s="1"/>
      <c r="B15" s="1"/>
      <c r="C15" s="1"/>
      <c r="D15" s="1"/>
      <c r="E15" s="1"/>
      <c r="F15" s="1"/>
      <c r="G15" s="1"/>
      <c r="H15" s="147"/>
      <c r="J15" s="162"/>
    </row>
    <row r="16" spans="1:10" ht="18.75">
      <c r="A16" s="1"/>
      <c r="B16" s="1"/>
      <c r="C16" s="1"/>
      <c r="D16" s="1"/>
      <c r="E16" s="1"/>
      <c r="F16" s="1"/>
      <c r="G16" s="1"/>
      <c r="H16" s="162"/>
      <c r="J16" s="162"/>
    </row>
    <row r="17" spans="1:10" ht="18.75">
      <c r="A17" s="1" t="s">
        <v>277</v>
      </c>
      <c r="B17" s="1"/>
      <c r="C17" s="1"/>
      <c r="D17" s="1"/>
      <c r="E17" s="1"/>
      <c r="F17" s="1"/>
      <c r="G17" s="1"/>
      <c r="H17" s="161">
        <v>-50740</v>
      </c>
      <c r="J17" s="162">
        <v>-36971</v>
      </c>
    </row>
    <row r="18" spans="1:10" ht="18.75">
      <c r="A18" s="1"/>
      <c r="B18" s="1"/>
      <c r="C18" s="1"/>
      <c r="D18" s="1"/>
      <c r="E18" s="1"/>
      <c r="F18" s="1"/>
      <c r="G18" s="1"/>
      <c r="H18" s="161"/>
      <c r="J18" s="162"/>
    </row>
    <row r="19" spans="1:10" ht="18.75">
      <c r="A19" s="1"/>
      <c r="B19" s="1"/>
      <c r="C19" s="1"/>
      <c r="D19" s="1"/>
      <c r="E19" s="1"/>
      <c r="F19" s="1"/>
      <c r="G19" s="1"/>
      <c r="H19" s="161"/>
      <c r="J19" s="162"/>
    </row>
    <row r="20" spans="1:10" ht="18.75">
      <c r="A20" s="1"/>
      <c r="B20" s="1"/>
      <c r="C20" s="1"/>
      <c r="D20" s="1"/>
      <c r="E20" s="1"/>
      <c r="F20" s="1"/>
      <c r="G20" s="1"/>
      <c r="H20" s="162"/>
      <c r="J20" s="162"/>
    </row>
    <row r="21" spans="1:10" ht="18.75">
      <c r="A21" s="1" t="s">
        <v>276</v>
      </c>
      <c r="B21" s="1"/>
      <c r="C21" s="1"/>
      <c r="D21" s="1"/>
      <c r="E21" s="1"/>
      <c r="F21" s="1"/>
      <c r="G21" s="1"/>
      <c r="H21" s="215">
        <v>16031</v>
      </c>
      <c r="J21" s="215">
        <v>-4879</v>
      </c>
    </row>
    <row r="22" spans="1:10" ht="18.75">
      <c r="A22" s="1" t="s">
        <v>174</v>
      </c>
      <c r="B22" s="1"/>
      <c r="C22" s="1"/>
      <c r="D22" s="1"/>
      <c r="E22" s="1"/>
      <c r="F22" s="1"/>
      <c r="G22" s="1"/>
      <c r="H22" s="161">
        <f>SUM(H13:H21)</f>
        <v>6936</v>
      </c>
      <c r="J22" s="162">
        <f>SUM(J13:J21)</f>
        <v>-8180</v>
      </c>
    </row>
    <row r="23" spans="1:10" ht="18.75">
      <c r="A23" s="1"/>
      <c r="B23" s="1"/>
      <c r="C23" s="1"/>
      <c r="D23" s="1"/>
      <c r="E23" s="1"/>
      <c r="F23" s="1"/>
      <c r="G23" s="1"/>
      <c r="H23" s="162"/>
      <c r="J23" s="162"/>
    </row>
    <row r="24" spans="1:10" ht="18.75">
      <c r="A24" s="1"/>
      <c r="B24" s="1"/>
      <c r="C24" s="1"/>
      <c r="D24" s="1"/>
      <c r="E24" s="1"/>
      <c r="F24" s="1"/>
      <c r="G24" s="1"/>
      <c r="H24" s="162"/>
      <c r="J24" s="162"/>
    </row>
    <row r="25" spans="1:10" ht="18.75">
      <c r="A25" s="1" t="s">
        <v>249</v>
      </c>
      <c r="B25" s="1"/>
      <c r="C25" s="1"/>
      <c r="D25" s="1"/>
      <c r="E25" s="1"/>
      <c r="F25" s="1"/>
      <c r="G25" s="1"/>
      <c r="H25" s="162">
        <v>17562</v>
      </c>
      <c r="J25" s="162">
        <f>SUM('[2]Condensed CF-30.6.2006'!$H$25)</f>
        <v>18690</v>
      </c>
    </row>
    <row r="26" spans="1:10" ht="18.75">
      <c r="A26" s="1"/>
      <c r="B26" s="1"/>
      <c r="C26" s="1"/>
      <c r="D26" s="1"/>
      <c r="E26" s="1"/>
      <c r="F26" s="1"/>
      <c r="G26" s="1"/>
      <c r="H26" s="162"/>
      <c r="J26" s="162"/>
    </row>
    <row r="27" spans="1:10" ht="19.5" thickBot="1">
      <c r="A27" s="1" t="s">
        <v>275</v>
      </c>
      <c r="B27" s="1"/>
      <c r="C27" s="1"/>
      <c r="D27" s="1"/>
      <c r="E27" s="1"/>
      <c r="F27" s="1"/>
      <c r="G27" s="1"/>
      <c r="H27" s="163">
        <f>SUM(H22:H26)</f>
        <v>24498</v>
      </c>
      <c r="J27" s="163">
        <f>SUM(J22:J26)</f>
        <v>10510</v>
      </c>
    </row>
    <row r="28" spans="1:10" ht="19.5" thickTop="1">
      <c r="A28" s="1"/>
      <c r="B28" s="1"/>
      <c r="C28" s="1"/>
      <c r="D28" s="1"/>
      <c r="E28" s="1"/>
      <c r="F28" s="1"/>
      <c r="G28" s="1"/>
      <c r="H28" s="164"/>
      <c r="J28" s="167"/>
    </row>
    <row r="29" spans="1:10" ht="18.75">
      <c r="A29" s="1"/>
      <c r="B29" s="1"/>
      <c r="C29" s="1"/>
      <c r="D29" s="1"/>
      <c r="E29" s="1"/>
      <c r="F29" s="1"/>
      <c r="G29" s="1"/>
      <c r="H29" s="164"/>
      <c r="J29" s="167"/>
    </row>
    <row r="30" ht="12.75">
      <c r="H30" s="8"/>
    </row>
    <row r="31" ht="15.75">
      <c r="A31" s="11" t="s">
        <v>250</v>
      </c>
    </row>
    <row r="32" ht="15.75">
      <c r="A32" s="11" t="s">
        <v>222</v>
      </c>
    </row>
  </sheetData>
  <sheetProtection password="DF0A" sheet="1" objects="1" scenarios="1"/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QL Feed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 Feed</dc:creator>
  <cp:keywords/>
  <dc:description/>
  <cp:lastModifiedBy>yvonneng</cp:lastModifiedBy>
  <cp:lastPrinted>2007-11-19T09:31:22Z</cp:lastPrinted>
  <dcterms:created xsi:type="dcterms:W3CDTF">2005-06-25T00:58:02Z</dcterms:created>
  <dcterms:modified xsi:type="dcterms:W3CDTF">2007-11-19T09:35:50Z</dcterms:modified>
  <cp:category/>
  <cp:version/>
  <cp:contentType/>
  <cp:contentStatus/>
</cp:coreProperties>
</file>